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andrzejbroszkiewicz/Downloads/"/>
    </mc:Choice>
  </mc:AlternateContent>
  <xr:revisionPtr revIDLastSave="0" documentId="13_ncr:1_{36DF2661-8554-0149-9A4B-39E810F281AB}" xr6:coauthVersionLast="47" xr6:coauthVersionMax="47" xr10:uidLastSave="{00000000-0000-0000-0000-000000000000}"/>
  <bookViews>
    <workbookView xWindow="0" yWindow="500" windowWidth="33600" windowHeight="20500" xr2:uid="{00000000-000D-0000-FFFF-FFFF00000000}"/>
  </bookViews>
  <sheets>
    <sheet name="Refinansowanie - czy warto" sheetId="21" r:id="rId1"/>
    <sheet name="PRZYDATNE LINKI" sheetId="22" r:id="rId2"/>
    <sheet name="Arkusz2" sheetId="20" state="hidden" r:id="rId3"/>
    <sheet name="listy" sheetId="10" state="hidden" r:id="rId4"/>
  </sheets>
  <definedNames>
    <definedName name="miesiace" localSheetId="0">OFFSET('Refinansowanie - czy warto'!#REF!,0,0,COUNTA('Refinansowanie - czy warto'!#REF!),1)+'Refinansowanie - czy warto'!#REF!</definedName>
    <definedName name="miesiace">OFFSET(#REF!,0,0,COUNTA(#REF!),1)+#REF!</definedName>
    <definedName name="_xlnm.Print_Area" localSheetId="0">'Refinansowanie - czy warto'!$A$1:$K$31</definedName>
    <definedName name="osx" localSheetId="0">OFFSET('Refinansowanie - czy warto'!#REF!,0,0,COUNTA('Refinansowanie - czy warto'!#REF!),1)</definedName>
    <definedName name="osx">OFFSET(#REF!,0,0,COUNTA(#REF!),1)</definedName>
    <definedName name="osy" localSheetId="0">OFFSET('Refinansowanie - czy warto'!#REF!,0,0,COUNTA('Refinansowanie - czy warto'!#REF!),5)</definedName>
    <definedName name="osy">OFFSET(#REF!,0,0,COUNTA(#REF!),5)</definedName>
    <definedName name="raty" localSheetId="0">OFFSET('Refinansowanie - czy warto'!#REF!,0,0,COUNTA('Refinansowanie - czy warto'!#REF!),5)</definedName>
    <definedName name="raty">OFFSET(#REF!,0,0,COUNTA(#REF!),5)</definedName>
    <definedName name="wykres_kapital_1" localSheetId="0">OFFSET('Refinansowanie - czy warto'!#REF!,0,0,COUNT('Refinansowanie - czy warto'!#REF!),1)</definedName>
    <definedName name="wykres_kapital_1">OFFSET(#REF!,0,0,COUNT(#REF!),1)</definedName>
    <definedName name="wykres_kapital_2" localSheetId="0">OFFSET('Refinansowanie - czy warto'!#REF!,0,0,COUNT('Refinansowanie - czy warto'!#REF!),1)</definedName>
    <definedName name="wykres_kapital_2">OFFSET(#REF!,0,0,COUNT(#REF!),1)</definedName>
    <definedName name="wykres_kapital_3" localSheetId="0">OFFSET('Refinansowanie - czy warto'!#REF!,0,0,COUNT('Refinansowanie - czy warto'!#REF!),1)</definedName>
    <definedName name="wykres_kapital_3">OFFSET(#REF!,0,0,COUNT(#REF!),1)</definedName>
    <definedName name="wykres_kapital_4" localSheetId="0">OFFSET('Refinansowanie - czy warto'!#REF!,0,0,COUNT('Refinansowanie - czy warto'!#REF!),1)</definedName>
    <definedName name="wykres_kapital_4">OFFSET(#REF!,0,0,COUNT(#REF!),1)</definedName>
    <definedName name="wykres_kapital_5" localSheetId="0">OFFSET('Refinansowanie - czy warto'!#REF!,0,0,COUNT('Refinansowanie - czy warto'!#REF!),1)</definedName>
    <definedName name="wykres_kapital_5">OFFSET(#REF!,0,0,COUNT(#REF!),1)</definedName>
    <definedName name="wykres_kapital_6" localSheetId="0">OFFSET('Refinansowanie - czy warto'!#REF!,0,0,COUNT('Refinansowanie - czy warto'!#REF!),1)</definedName>
    <definedName name="wykres_kapital_6">OFFSET(#REF!,0,0,COUNT(#REF!),1)</definedName>
    <definedName name="wykres_raty_1" localSheetId="0">OFFSET('Refinansowanie - czy warto'!#REF!,0,0,COUNT('Refinansowanie - czy warto'!#REF!),1)</definedName>
    <definedName name="wykres_raty_1">OFFSET(#REF!,0,0,COUNT(#REF!),1)</definedName>
    <definedName name="wykres_raty_2" localSheetId="0">OFFSET('Refinansowanie - czy warto'!#REF!,0,0,COUNT('Refinansowanie - czy warto'!#REF!),1)</definedName>
    <definedName name="wykres_raty_2">OFFSET(#REF!,0,0,COUNT(#REF!),1)</definedName>
    <definedName name="wykres_raty_3" localSheetId="0">OFFSET('Refinansowanie - czy warto'!#REF!,0,0,COUNT('Refinansowanie - czy warto'!#REF!),1)</definedName>
    <definedName name="wykres_raty_3">OFFSET(#REF!,0,0,COUNT(#REF!),1)</definedName>
    <definedName name="wykres_raty_4" localSheetId="0">OFFSET('Refinansowanie - czy warto'!#REF!,0,0,COUNT('Refinansowanie - czy warto'!#REF!),1)</definedName>
    <definedName name="wykres_raty_4">OFFSET(#REF!,0,0,COUNT(#REF!),1)</definedName>
    <definedName name="wykres_raty_5" localSheetId="0">OFFSET('Refinansowanie - czy warto'!#REF!,0,0,COUNT('Refinansowanie - czy warto'!#REF!),1)</definedName>
    <definedName name="wykres_raty_5">OFFSET(#REF!,0,0,COUNT(#REF!),1)</definedName>
    <definedName name="wykres_raty_6" localSheetId="0">OFFSET('Refinansowanie - czy warto'!#REF!,0,0,COUNT('Refinansowanie - czy warto'!#REF!),1)</definedName>
    <definedName name="wykres_raty_6">OFFSET(#REF!,0,0,COUNT(#REF!),1)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3" i="21" l="1"/>
  <c r="L12" i="21"/>
  <c r="K12" i="21"/>
  <c r="J12" i="21"/>
  <c r="H8" i="20"/>
  <c r="K13" i="21"/>
  <c r="L13" i="21"/>
  <c r="H12" i="21"/>
  <c r="F37" i="21"/>
  <c r="F38" i="21"/>
  <c r="F39" i="21"/>
  <c r="F40" i="21"/>
  <c r="F41" i="21"/>
  <c r="F42" i="21"/>
  <c r="F43" i="21"/>
  <c r="F44" i="21"/>
  <c r="F45" i="21"/>
  <c r="F46" i="21"/>
  <c r="F47" i="21"/>
  <c r="F48" i="21"/>
  <c r="F49" i="21"/>
  <c r="F50" i="21"/>
  <c r="F51" i="21"/>
  <c r="F52" i="21"/>
  <c r="F53" i="21"/>
  <c r="F54" i="21"/>
  <c r="F55" i="21"/>
  <c r="F56" i="21"/>
  <c r="F57" i="21"/>
  <c r="F58" i="21"/>
  <c r="F59" i="21"/>
  <c r="F60" i="21"/>
  <c r="F61" i="21"/>
  <c r="F62" i="21"/>
  <c r="F63" i="21"/>
  <c r="F64" i="21"/>
  <c r="F65" i="21"/>
  <c r="F66" i="21"/>
  <c r="F67" i="21"/>
  <c r="F68" i="21"/>
  <c r="F69" i="21"/>
  <c r="F70" i="21"/>
  <c r="F71" i="21"/>
  <c r="F72" i="21"/>
  <c r="F73" i="21"/>
  <c r="F74" i="21"/>
  <c r="F75" i="21"/>
  <c r="F76" i="21"/>
  <c r="F77" i="21"/>
  <c r="F78" i="21"/>
  <c r="F79" i="21"/>
  <c r="F80" i="21"/>
  <c r="F81" i="21"/>
  <c r="F82" i="21"/>
  <c r="F83" i="21"/>
  <c r="F84" i="21"/>
  <c r="F85" i="21"/>
  <c r="F86" i="21"/>
  <c r="F87" i="21"/>
  <c r="F88" i="21"/>
  <c r="F89" i="21"/>
  <c r="F90" i="21"/>
  <c r="F91" i="21"/>
  <c r="F92" i="21"/>
  <c r="F93" i="21"/>
  <c r="F94" i="21"/>
  <c r="F95" i="21"/>
  <c r="F96" i="21"/>
  <c r="F97" i="21"/>
  <c r="F98" i="21"/>
  <c r="F99" i="21"/>
  <c r="F100" i="21"/>
  <c r="F101" i="21"/>
  <c r="F102" i="21"/>
  <c r="F103" i="21"/>
  <c r="F104" i="21"/>
  <c r="F105" i="21"/>
  <c r="F106" i="21"/>
  <c r="F107" i="21"/>
  <c r="F108" i="21"/>
  <c r="F109" i="21"/>
  <c r="F110" i="21"/>
  <c r="F111" i="21"/>
  <c r="F112" i="21"/>
  <c r="F113" i="21"/>
  <c r="F114" i="21"/>
  <c r="F115" i="21"/>
  <c r="F116" i="21"/>
  <c r="F117" i="21"/>
  <c r="F118" i="21"/>
  <c r="F119" i="21"/>
  <c r="F120" i="21"/>
  <c r="F121" i="21"/>
  <c r="F122" i="21"/>
  <c r="F123" i="21"/>
  <c r="F124" i="21"/>
  <c r="F125" i="21"/>
  <c r="F126" i="21"/>
  <c r="F127" i="21"/>
  <c r="F128" i="21"/>
  <c r="F129" i="21"/>
  <c r="F130" i="21"/>
  <c r="F131" i="21"/>
  <c r="F132" i="21"/>
  <c r="F133" i="21"/>
  <c r="F134" i="21"/>
  <c r="F135" i="21"/>
  <c r="F136" i="21"/>
  <c r="F137" i="21"/>
  <c r="F138" i="21"/>
  <c r="F139" i="21"/>
  <c r="F140" i="21"/>
  <c r="F141" i="21"/>
  <c r="F142" i="21"/>
  <c r="F143" i="21"/>
  <c r="F144" i="21"/>
  <c r="F145" i="21"/>
  <c r="F146" i="21"/>
  <c r="F147" i="21"/>
  <c r="F148" i="21"/>
  <c r="F149" i="21"/>
  <c r="F150" i="21"/>
  <c r="F151" i="21"/>
  <c r="F152" i="21"/>
  <c r="F153" i="21"/>
  <c r="F154" i="21"/>
  <c r="F155" i="21"/>
  <c r="F156" i="21"/>
  <c r="F157" i="21"/>
  <c r="F158" i="21"/>
  <c r="F159" i="21"/>
  <c r="F160" i="21"/>
  <c r="F161" i="21"/>
  <c r="F162" i="21"/>
  <c r="F163" i="21"/>
  <c r="F164" i="21"/>
  <c r="F165" i="21"/>
  <c r="F166" i="21"/>
  <c r="F167" i="21"/>
  <c r="F168" i="21"/>
  <c r="F169" i="21"/>
  <c r="F170" i="21"/>
  <c r="F171" i="21"/>
  <c r="F172" i="21"/>
  <c r="F173" i="21"/>
  <c r="F174" i="21"/>
  <c r="F175" i="21"/>
  <c r="F176" i="21"/>
  <c r="F177" i="21"/>
  <c r="F178" i="21"/>
  <c r="F179" i="21"/>
  <c r="F180" i="21"/>
  <c r="F181" i="21"/>
  <c r="F182" i="21"/>
  <c r="F183" i="21"/>
  <c r="F184" i="21"/>
  <c r="F185" i="21"/>
  <c r="F186" i="21"/>
  <c r="F187" i="21"/>
  <c r="F188" i="21"/>
  <c r="F189" i="21"/>
  <c r="F190" i="21"/>
  <c r="F191" i="21"/>
  <c r="F192" i="21"/>
  <c r="F193" i="21"/>
  <c r="F194" i="21"/>
  <c r="F195" i="21"/>
  <c r="F196" i="21"/>
  <c r="F197" i="21"/>
  <c r="F198" i="21"/>
  <c r="F199" i="21"/>
  <c r="F200" i="21"/>
  <c r="F201" i="21"/>
  <c r="F202" i="21"/>
  <c r="F203" i="21"/>
  <c r="F204" i="21"/>
  <c r="F205" i="21"/>
  <c r="F206" i="21"/>
  <c r="F207" i="21"/>
  <c r="F208" i="21"/>
  <c r="F209" i="21"/>
  <c r="F210" i="21"/>
  <c r="F211" i="21"/>
  <c r="F212" i="21"/>
  <c r="F213" i="21"/>
  <c r="F214" i="21"/>
  <c r="F215" i="21"/>
  <c r="F216" i="21"/>
  <c r="F217" i="21"/>
  <c r="F218" i="21"/>
  <c r="F219" i="21"/>
  <c r="F220" i="21"/>
  <c r="F221" i="21"/>
  <c r="F222" i="21"/>
  <c r="F223" i="21"/>
  <c r="F224" i="21"/>
  <c r="F225" i="21"/>
  <c r="F226" i="21"/>
  <c r="F227" i="21"/>
  <c r="F228" i="21"/>
  <c r="F229" i="21"/>
  <c r="F230" i="21"/>
  <c r="F231" i="21"/>
  <c r="F232" i="21"/>
  <c r="F233" i="21"/>
  <c r="F234" i="21"/>
  <c r="F235" i="21"/>
  <c r="F236" i="21"/>
  <c r="F237" i="21"/>
  <c r="F238" i="21"/>
  <c r="F239" i="21"/>
  <c r="F240" i="21"/>
  <c r="F241" i="21"/>
  <c r="F242" i="21"/>
  <c r="F243" i="21"/>
  <c r="F244" i="21"/>
  <c r="F245" i="21"/>
  <c r="F246" i="21"/>
  <c r="F247" i="21"/>
  <c r="F248" i="21"/>
  <c r="F249" i="21"/>
  <c r="F250" i="21"/>
  <c r="F251" i="21"/>
  <c r="F252" i="21"/>
  <c r="F253" i="21"/>
  <c r="F254" i="21"/>
  <c r="F255" i="21"/>
  <c r="F256" i="21"/>
  <c r="F257" i="21"/>
  <c r="F258" i="21"/>
  <c r="F259" i="21"/>
  <c r="F260" i="21"/>
  <c r="F261" i="21"/>
  <c r="F262" i="21"/>
  <c r="F263" i="21"/>
  <c r="F264" i="21"/>
  <c r="F265" i="21"/>
  <c r="F266" i="21"/>
  <c r="F267" i="21"/>
  <c r="F268" i="21"/>
  <c r="F269" i="21"/>
  <c r="F270" i="21"/>
  <c r="F271" i="21"/>
  <c r="F272" i="21"/>
  <c r="F273" i="21"/>
  <c r="F274" i="21"/>
  <c r="F275" i="21"/>
  <c r="F276" i="21"/>
  <c r="F277" i="21"/>
  <c r="F278" i="21"/>
  <c r="F279" i="21"/>
  <c r="F280" i="21"/>
  <c r="F281" i="21"/>
  <c r="F282" i="21"/>
  <c r="F283" i="21"/>
  <c r="F284" i="21"/>
  <c r="F285" i="21"/>
  <c r="F286" i="21"/>
  <c r="F287" i="21"/>
  <c r="F288" i="21"/>
  <c r="F289" i="21"/>
  <c r="F290" i="21"/>
  <c r="F291" i="21"/>
  <c r="F292" i="21"/>
  <c r="F293" i="21"/>
  <c r="F294" i="21"/>
  <c r="F295" i="21"/>
  <c r="F296" i="21"/>
  <c r="F297" i="21"/>
  <c r="F298" i="21"/>
  <c r="F299" i="21"/>
  <c r="F300" i="21"/>
  <c r="F301" i="21"/>
  <c r="F302" i="21"/>
  <c r="F303" i="21"/>
  <c r="F304" i="21"/>
  <c r="F305" i="21"/>
  <c r="F306" i="21"/>
  <c r="F307" i="21"/>
  <c r="F308" i="21"/>
  <c r="F309" i="21"/>
  <c r="F310" i="21"/>
  <c r="F311" i="21"/>
  <c r="F312" i="21"/>
  <c r="F313" i="21"/>
  <c r="F314" i="21"/>
  <c r="F315" i="21"/>
  <c r="F316" i="21"/>
  <c r="F317" i="21"/>
  <c r="F318" i="21"/>
  <c r="F319" i="21"/>
  <c r="F320" i="21"/>
  <c r="F321" i="21"/>
  <c r="F322" i="21"/>
  <c r="F323" i="21"/>
  <c r="F324" i="21"/>
  <c r="F325" i="21"/>
  <c r="F326" i="21"/>
  <c r="F327" i="21"/>
  <c r="F328" i="21"/>
  <c r="F329" i="21"/>
  <c r="F330" i="21"/>
  <c r="F331" i="21"/>
  <c r="F332" i="21"/>
  <c r="F333" i="21"/>
  <c r="F334" i="21"/>
  <c r="F335" i="21"/>
  <c r="F336" i="21"/>
  <c r="F337" i="21"/>
  <c r="F338" i="21"/>
  <c r="F339" i="21"/>
  <c r="F340" i="21"/>
  <c r="F341" i="21"/>
  <c r="F342" i="21"/>
  <c r="F343" i="21"/>
  <c r="F344" i="21"/>
  <c r="F345" i="21"/>
  <c r="F346" i="21"/>
  <c r="F347" i="21"/>
  <c r="F348" i="21"/>
  <c r="F349" i="21"/>
  <c r="F350" i="21"/>
  <c r="F351" i="21"/>
  <c r="F352" i="21"/>
  <c r="F353" i="21"/>
  <c r="F354" i="21"/>
  <c r="F355" i="21"/>
  <c r="F356" i="21"/>
  <c r="F357" i="21"/>
  <c r="F358" i="21"/>
  <c r="F359" i="21"/>
  <c r="F360" i="21"/>
  <c r="F361" i="21"/>
  <c r="F362" i="21"/>
  <c r="F363" i="21"/>
  <c r="F364" i="21"/>
  <c r="F365" i="21"/>
  <c r="F366" i="21"/>
  <c r="F367" i="21"/>
  <c r="F368" i="21"/>
  <c r="F369" i="21"/>
  <c r="F370" i="21"/>
  <c r="F371" i="21"/>
  <c r="F372" i="21"/>
  <c r="F373" i="21"/>
  <c r="F374" i="21"/>
  <c r="F375" i="21"/>
  <c r="F376" i="21"/>
  <c r="F377" i="21"/>
  <c r="F378" i="21"/>
  <c r="F379" i="21"/>
  <c r="F380" i="21"/>
  <c r="F381" i="21"/>
  <c r="F382" i="21"/>
  <c r="F383" i="21"/>
  <c r="F384" i="21"/>
  <c r="F385" i="21"/>
  <c r="F386" i="21"/>
  <c r="F387" i="21"/>
  <c r="F388" i="21"/>
  <c r="F389" i="21"/>
  <c r="F390" i="21"/>
  <c r="F391" i="21"/>
  <c r="F392" i="21"/>
  <c r="F393" i="21"/>
  <c r="F394" i="21"/>
  <c r="F395" i="21"/>
  <c r="F396" i="21"/>
  <c r="F397" i="21"/>
  <c r="F398" i="21"/>
  <c r="F399" i="21"/>
  <c r="F400" i="21"/>
  <c r="F401" i="21"/>
  <c r="F402" i="21"/>
  <c r="F403" i="21"/>
  <c r="F404" i="21"/>
  <c r="F405" i="21"/>
  <c r="F406" i="21"/>
  <c r="F36" i="21"/>
  <c r="I8" i="20"/>
  <c r="G8" i="20"/>
  <c r="A36" i="21"/>
  <c r="AC35" i="21"/>
  <c r="V35" i="21"/>
  <c r="M35" i="21"/>
  <c r="E35" i="21"/>
  <c r="F13" i="20"/>
  <c r="F14" i="20"/>
  <c r="F12" i="20"/>
  <c r="X36" i="21" l="1"/>
  <c r="N36" i="21"/>
  <c r="O36" i="21" s="1"/>
  <c r="Q36" i="21"/>
  <c r="G36" i="21"/>
  <c r="A37" i="21"/>
  <c r="H36" i="21" l="1"/>
  <c r="D36" i="21" s="1"/>
  <c r="L36" i="21"/>
  <c r="R36" i="21"/>
  <c r="J36" i="21"/>
  <c r="AA36" i="21"/>
  <c r="T36" i="21"/>
  <c r="N37" i="21"/>
  <c r="O37" i="21" s="1"/>
  <c r="G37" i="21"/>
  <c r="A38" i="21"/>
  <c r="K36" i="21" l="1"/>
  <c r="M36" i="21" s="1"/>
  <c r="J37" i="21" s="1"/>
  <c r="B36" i="21"/>
  <c r="S36" i="21"/>
  <c r="J6" i="21"/>
  <c r="H37" i="21"/>
  <c r="L6" i="21"/>
  <c r="A39" i="21"/>
  <c r="G38" i="21"/>
  <c r="N38" i="21"/>
  <c r="O38" i="21" s="1"/>
  <c r="K15" i="21" l="1"/>
  <c r="Y36" i="21" s="1"/>
  <c r="K17" i="21"/>
  <c r="C36" i="21"/>
  <c r="E36" i="21" s="1"/>
  <c r="U36" i="21"/>
  <c r="V36" i="21" s="1"/>
  <c r="Q37" i="21" s="1"/>
  <c r="R37" i="21" s="1"/>
  <c r="H6" i="21"/>
  <c r="L7" i="21" s="1"/>
  <c r="H38" i="21"/>
  <c r="L37" i="21"/>
  <c r="K37" i="21" s="1"/>
  <c r="N39" i="21"/>
  <c r="G39" i="21"/>
  <c r="A40" i="21"/>
  <c r="K16" i="21" l="1"/>
  <c r="O39" i="21"/>
  <c r="H39" i="21"/>
  <c r="D37" i="21"/>
  <c r="B37" i="21"/>
  <c r="G40" i="21"/>
  <c r="A41" i="21"/>
  <c r="N40" i="21"/>
  <c r="O40" i="21" s="1"/>
  <c r="K6" i="21"/>
  <c r="Z36" i="21"/>
  <c r="T37" i="21"/>
  <c r="M37" i="21"/>
  <c r="H14" i="20"/>
  <c r="H13" i="20"/>
  <c r="H40" i="21" l="1"/>
  <c r="AB36" i="21"/>
  <c r="AC36" i="21" s="1"/>
  <c r="X37" i="21" s="1"/>
  <c r="W36" i="21"/>
  <c r="N41" i="21"/>
  <c r="G41" i="21"/>
  <c r="A42" i="21"/>
  <c r="C37" i="21"/>
  <c r="J38" i="21"/>
  <c r="L38" i="21"/>
  <c r="S37" i="21"/>
  <c r="G13" i="20"/>
  <c r="O41" i="21" l="1"/>
  <c r="H41" i="21"/>
  <c r="Y37" i="21"/>
  <c r="AA37" i="21"/>
  <c r="E37" i="21"/>
  <c r="A43" i="21"/>
  <c r="G42" i="21"/>
  <c r="N42" i="21"/>
  <c r="K38" i="21"/>
  <c r="U37" i="21"/>
  <c r="J14" i="20"/>
  <c r="G14" i="20"/>
  <c r="O42" i="21" l="1"/>
  <c r="H42" i="21"/>
  <c r="V37" i="21"/>
  <c r="Q38" i="21" s="1"/>
  <c r="R38" i="21" s="1"/>
  <c r="Z37" i="21"/>
  <c r="AB37" i="21" s="1"/>
  <c r="N43" i="21"/>
  <c r="G43" i="21"/>
  <c r="H43" i="21"/>
  <c r="A44" i="21"/>
  <c r="M38" i="21"/>
  <c r="D38" i="21"/>
  <c r="B38" i="21"/>
  <c r="O43" i="21" l="1"/>
  <c r="W37" i="21"/>
  <c r="G44" i="21"/>
  <c r="A45" i="21"/>
  <c r="N44" i="21"/>
  <c r="O44" i="21" s="1"/>
  <c r="T38" i="21"/>
  <c r="L39" i="21"/>
  <c r="J39" i="21"/>
  <c r="AC37" i="21"/>
  <c r="X38" i="21" s="1"/>
  <c r="C38" i="21"/>
  <c r="H44" i="21" l="1"/>
  <c r="E38" i="21"/>
  <c r="S38" i="21"/>
  <c r="N45" i="21"/>
  <c r="A46" i="21"/>
  <c r="G45" i="21"/>
  <c r="AA38" i="21"/>
  <c r="Y38" i="21"/>
  <c r="Z38" i="21" s="1"/>
  <c r="K39" i="21"/>
  <c r="H45" i="21" l="1"/>
  <c r="O45" i="21"/>
  <c r="AB38" i="21"/>
  <c r="D39" i="21"/>
  <c r="B39" i="21"/>
  <c r="M39" i="21"/>
  <c r="A47" i="21"/>
  <c r="G46" i="21"/>
  <c r="H46" i="21" s="1"/>
  <c r="N46" i="21"/>
  <c r="U38" i="21"/>
  <c r="W38" i="21" s="1"/>
  <c r="O46" i="21" l="1"/>
  <c r="C39" i="21"/>
  <c r="N47" i="21"/>
  <c r="O47" i="21" s="1"/>
  <c r="G47" i="21"/>
  <c r="A48" i="21"/>
  <c r="AC38" i="21"/>
  <c r="X39" i="21" s="1"/>
  <c r="V38" i="21"/>
  <c r="Q39" i="21" s="1"/>
  <c r="R39" i="21" s="1"/>
  <c r="L40" i="21"/>
  <c r="J40" i="21"/>
  <c r="H47" i="21" l="1"/>
  <c r="G48" i="21"/>
  <c r="A49" i="21"/>
  <c r="N48" i="21"/>
  <c r="AA39" i="21"/>
  <c r="Y39" i="21"/>
  <c r="Z39" i="21" s="1"/>
  <c r="E39" i="21"/>
  <c r="T39" i="21"/>
  <c r="K40" i="21"/>
  <c r="M40" i="21" s="1"/>
  <c r="O48" i="21" l="1"/>
  <c r="H48" i="21"/>
  <c r="S39" i="21"/>
  <c r="D40" i="21"/>
  <c r="B40" i="21"/>
  <c r="AB39" i="21"/>
  <c r="N49" i="21"/>
  <c r="O49" i="21" s="1"/>
  <c r="A50" i="21"/>
  <c r="G49" i="21"/>
  <c r="L41" i="21"/>
  <c r="J41" i="21"/>
  <c r="K41" i="21" l="1"/>
  <c r="M41" i="21" s="1"/>
  <c r="L42" i="21" s="1"/>
  <c r="H49" i="21"/>
  <c r="U39" i="21"/>
  <c r="V39" i="21" s="1"/>
  <c r="Q40" i="21" s="1"/>
  <c r="R40" i="21" s="1"/>
  <c r="AC39" i="21"/>
  <c r="X40" i="21" s="1"/>
  <c r="C40" i="21"/>
  <c r="A51" i="21"/>
  <c r="G50" i="21"/>
  <c r="H50" i="21" s="1"/>
  <c r="N50" i="21"/>
  <c r="O50" i="21" s="1"/>
  <c r="J42" i="21" l="1"/>
  <c r="K42" i="21" s="1"/>
  <c r="M42" i="21" s="1"/>
  <c r="L43" i="21" s="1"/>
  <c r="W39" i="21"/>
  <c r="T40" i="21"/>
  <c r="S40" i="21" s="1"/>
  <c r="E40" i="21"/>
  <c r="AA40" i="21"/>
  <c r="Y40" i="21"/>
  <c r="Z40" i="21" s="1"/>
  <c r="N51" i="21"/>
  <c r="G51" i="21"/>
  <c r="A52" i="21"/>
  <c r="H51" i="21" l="1"/>
  <c r="O51" i="21"/>
  <c r="U40" i="21"/>
  <c r="W40" i="21" s="1"/>
  <c r="J43" i="21"/>
  <c r="K43" i="21" s="1"/>
  <c r="M43" i="21" s="1"/>
  <c r="L44" i="21" s="1"/>
  <c r="AB40" i="21"/>
  <c r="AC40" i="21" s="1"/>
  <c r="X41" i="21" s="1"/>
  <c r="D41" i="21"/>
  <c r="B41" i="21"/>
  <c r="G52" i="21"/>
  <c r="A53" i="21"/>
  <c r="N52" i="21"/>
  <c r="V40" i="21" l="1"/>
  <c r="Q41" i="21" s="1"/>
  <c r="R41" i="21" s="1"/>
  <c r="O52" i="21"/>
  <c r="H52" i="21"/>
  <c r="J44" i="21"/>
  <c r="K44" i="21" s="1"/>
  <c r="M44" i="21" s="1"/>
  <c r="J45" i="21" s="1"/>
  <c r="N53" i="21"/>
  <c r="G53" i="21"/>
  <c r="H53" i="21" s="1"/>
  <c r="A54" i="21"/>
  <c r="Y41" i="21"/>
  <c r="AA41" i="21"/>
  <c r="C41" i="21"/>
  <c r="E41" i="21" s="1"/>
  <c r="T41" i="21" l="1"/>
  <c r="O53" i="21"/>
  <c r="L45" i="21"/>
  <c r="K45" i="21" s="1"/>
  <c r="M45" i="21" s="1"/>
  <c r="Z41" i="21"/>
  <c r="AB41" i="21" s="1"/>
  <c r="AC41" i="21" s="1"/>
  <c r="X42" i="21" s="1"/>
  <c r="AA42" i="21" s="1"/>
  <c r="A55" i="21"/>
  <c r="G54" i="21"/>
  <c r="H54" i="21"/>
  <c r="N54" i="21"/>
  <c r="O54" i="21" s="1"/>
  <c r="S41" i="21"/>
  <c r="D42" i="21"/>
  <c r="B42" i="21"/>
  <c r="U41" i="21" l="1"/>
  <c r="V41" i="21" s="1"/>
  <c r="Q42" i="21" s="1"/>
  <c r="R42" i="21" s="1"/>
  <c r="L46" i="21"/>
  <c r="J46" i="21"/>
  <c r="C42" i="21"/>
  <c r="E42" i="21" s="1"/>
  <c r="B43" i="21" s="1"/>
  <c r="Y42" i="21"/>
  <c r="Z42" i="21" s="1"/>
  <c r="AB42" i="21" s="1"/>
  <c r="AC42" i="21" s="1"/>
  <c r="X43" i="21" s="1"/>
  <c r="N55" i="21"/>
  <c r="A56" i="21"/>
  <c r="G55" i="21"/>
  <c r="K46" i="21" l="1"/>
  <c r="M46" i="21" s="1"/>
  <c r="L47" i="21" s="1"/>
  <c r="D43" i="21"/>
  <c r="C43" i="21" s="1"/>
  <c r="E43" i="21" s="1"/>
  <c r="O55" i="21"/>
  <c r="T42" i="21"/>
  <c r="S42" i="21" s="1"/>
  <c r="W41" i="21"/>
  <c r="H55" i="21"/>
  <c r="G56" i="21"/>
  <c r="A57" i="21"/>
  <c r="N56" i="21"/>
  <c r="O56" i="21" s="1"/>
  <c r="AA43" i="21"/>
  <c r="Y43" i="21"/>
  <c r="J47" i="21" l="1"/>
  <c r="K47" i="21" s="1"/>
  <c r="M47" i="21" s="1"/>
  <c r="L48" i="21" s="1"/>
  <c r="Z43" i="21"/>
  <c r="AB43" i="21" s="1"/>
  <c r="AC43" i="21" s="1"/>
  <c r="X44" i="21" s="1"/>
  <c r="U42" i="21"/>
  <c r="V42" i="21" s="1"/>
  <c r="Q43" i="21" s="1"/>
  <c r="R43" i="21" s="1"/>
  <c r="H56" i="21"/>
  <c r="N57" i="21"/>
  <c r="O57" i="21" s="1"/>
  <c r="A58" i="21"/>
  <c r="G57" i="21"/>
  <c r="D44" i="21"/>
  <c r="B44" i="21"/>
  <c r="C44" i="21" l="1"/>
  <c r="E44" i="21" s="1"/>
  <c r="B45" i="21" s="1"/>
  <c r="T43" i="21"/>
  <c r="S43" i="21" s="1"/>
  <c r="W42" i="21"/>
  <c r="H57" i="21"/>
  <c r="J48" i="21"/>
  <c r="K48" i="21" s="1"/>
  <c r="M48" i="21" s="1"/>
  <c r="A59" i="21"/>
  <c r="G58" i="21"/>
  <c r="N58" i="21"/>
  <c r="Y44" i="21"/>
  <c r="AA44" i="21"/>
  <c r="D45" i="21" l="1"/>
  <c r="C45" i="21" s="1"/>
  <c r="E45" i="21" s="1"/>
  <c r="O58" i="21"/>
  <c r="U43" i="21"/>
  <c r="V43" i="21" s="1"/>
  <c r="Q44" i="21" s="1"/>
  <c r="H58" i="21"/>
  <c r="N59" i="21"/>
  <c r="A60" i="21"/>
  <c r="O59" i="21"/>
  <c r="G59" i="21"/>
  <c r="Z44" i="21"/>
  <c r="AB44" i="21" s="1"/>
  <c r="AC44" i="21" s="1"/>
  <c r="X45" i="21" s="1"/>
  <c r="L49" i="21"/>
  <c r="J49" i="21"/>
  <c r="D46" i="21" l="1"/>
  <c r="B46" i="21"/>
  <c r="H59" i="21"/>
  <c r="T44" i="21"/>
  <c r="R44" i="21"/>
  <c r="S44" i="21" s="1"/>
  <c r="W43" i="21"/>
  <c r="K49" i="21"/>
  <c r="M49" i="21" s="1"/>
  <c r="L50" i="21" s="1"/>
  <c r="AA45" i="21"/>
  <c r="Y45" i="21"/>
  <c r="G60" i="21"/>
  <c r="A61" i="21"/>
  <c r="N60" i="21"/>
  <c r="O60" i="21" s="1"/>
  <c r="C46" i="21" l="1"/>
  <c r="E46" i="21" s="1"/>
  <c r="B47" i="21" s="1"/>
  <c r="J50" i="21"/>
  <c r="K50" i="21" s="1"/>
  <c r="M50" i="21" s="1"/>
  <c r="L51" i="21" s="1"/>
  <c r="Z45" i="21"/>
  <c r="AB45" i="21" s="1"/>
  <c r="AC45" i="21" s="1"/>
  <c r="X46" i="21" s="1"/>
  <c r="AA46" i="21" s="1"/>
  <c r="U44" i="21"/>
  <c r="V44" i="21" s="1"/>
  <c r="Q45" i="21" s="1"/>
  <c r="R45" i="21" s="1"/>
  <c r="H60" i="21"/>
  <c r="N61" i="21"/>
  <c r="A62" i="21"/>
  <c r="G61" i="21"/>
  <c r="H61" i="21" s="1"/>
  <c r="D47" i="21" l="1"/>
  <c r="C47" i="21" s="1"/>
  <c r="E47" i="21" s="1"/>
  <c r="J51" i="21"/>
  <c r="K51" i="21" s="1"/>
  <c r="M51" i="21" s="1"/>
  <c r="O61" i="21"/>
  <c r="T45" i="21"/>
  <c r="S45" i="21" s="1"/>
  <c r="U45" i="21" s="1"/>
  <c r="V45" i="21" s="1"/>
  <c r="Q46" i="21" s="1"/>
  <c r="R46" i="21" s="1"/>
  <c r="W44" i="21"/>
  <c r="Y46" i="21"/>
  <c r="Z46" i="21" s="1"/>
  <c r="AB46" i="21" s="1"/>
  <c r="AC46" i="21" s="1"/>
  <c r="X47" i="21" s="1"/>
  <c r="A63" i="21"/>
  <c r="G62" i="21"/>
  <c r="N62" i="21"/>
  <c r="D48" i="21" l="1"/>
  <c r="B48" i="21"/>
  <c r="C48" i="21" s="1"/>
  <c r="E48" i="21" s="1"/>
  <c r="D49" i="21" s="1"/>
  <c r="H62" i="21"/>
  <c r="O62" i="21"/>
  <c r="W45" i="21"/>
  <c r="N63" i="21"/>
  <c r="O63" i="21" s="1"/>
  <c r="A64" i="21"/>
  <c r="G63" i="21"/>
  <c r="AA47" i="21"/>
  <c r="Y47" i="21"/>
  <c r="L52" i="21"/>
  <c r="J52" i="21"/>
  <c r="K52" i="21" s="1"/>
  <c r="M52" i="21" s="1"/>
  <c r="T46" i="21"/>
  <c r="S46" i="21" s="1"/>
  <c r="B49" i="21" l="1"/>
  <c r="C49" i="21" s="1"/>
  <c r="E49" i="21" s="1"/>
  <c r="D50" i="21" s="1"/>
  <c r="H63" i="21"/>
  <c r="J53" i="21"/>
  <c r="L53" i="21"/>
  <c r="Z47" i="21"/>
  <c r="AB47" i="21" s="1"/>
  <c r="AC47" i="21" s="1"/>
  <c r="X48" i="21" s="1"/>
  <c r="U46" i="21"/>
  <c r="V46" i="21" s="1"/>
  <c r="Q47" i="21" s="1"/>
  <c r="R47" i="21" s="1"/>
  <c r="G64" i="21"/>
  <c r="A65" i="21"/>
  <c r="N64" i="21"/>
  <c r="O64" i="21" s="1"/>
  <c r="B50" i="21" l="1"/>
  <c r="C50" i="21" s="1"/>
  <c r="E50" i="21" s="1"/>
  <c r="B51" i="21" s="1"/>
  <c r="K53" i="21"/>
  <c r="M53" i="21" s="1"/>
  <c r="L54" i="21" s="1"/>
  <c r="W46" i="21"/>
  <c r="H64" i="21"/>
  <c r="AA48" i="21"/>
  <c r="Y48" i="21"/>
  <c r="N65" i="21"/>
  <c r="O65" i="21" s="1"/>
  <c r="A66" i="21"/>
  <c r="G65" i="21"/>
  <c r="T47" i="21"/>
  <c r="S47" i="21" s="1"/>
  <c r="D51" i="21" l="1"/>
  <c r="C51" i="21" s="1"/>
  <c r="E51" i="21" s="1"/>
  <c r="D52" i="21" s="1"/>
  <c r="H65" i="21"/>
  <c r="J54" i="21"/>
  <c r="K54" i="21" s="1"/>
  <c r="M54" i="21" s="1"/>
  <c r="L55" i="21" s="1"/>
  <c r="Z48" i="21"/>
  <c r="AB48" i="21" s="1"/>
  <c r="AC48" i="21" s="1"/>
  <c r="X49" i="21" s="1"/>
  <c r="U47" i="21"/>
  <c r="V47" i="21" s="1"/>
  <c r="Q48" i="21" s="1"/>
  <c r="R48" i="21" s="1"/>
  <c r="A67" i="21"/>
  <c r="G66" i="21"/>
  <c r="N66" i="21"/>
  <c r="B52" i="21" l="1"/>
  <c r="C52" i="21" s="1"/>
  <c r="E52" i="21" s="1"/>
  <c r="B53" i="21" s="1"/>
  <c r="O66" i="21"/>
  <c r="H66" i="21"/>
  <c r="J55" i="21"/>
  <c r="K55" i="21" s="1"/>
  <c r="M55" i="21" s="1"/>
  <c r="J56" i="21" s="1"/>
  <c r="W47" i="21"/>
  <c r="Y49" i="21"/>
  <c r="AA49" i="21"/>
  <c r="N67" i="21"/>
  <c r="A68" i="21"/>
  <c r="G67" i="21"/>
  <c r="H67" i="21" s="1"/>
  <c r="T48" i="21"/>
  <c r="S48" i="21" s="1"/>
  <c r="D53" i="21" l="1"/>
  <c r="C53" i="21" s="1"/>
  <c r="E53" i="21" s="1"/>
  <c r="L56" i="21"/>
  <c r="K56" i="21" s="1"/>
  <c r="M56" i="21" s="1"/>
  <c r="J57" i="21" s="1"/>
  <c r="O67" i="21"/>
  <c r="U48" i="21"/>
  <c r="V48" i="21" s="1"/>
  <c r="Q49" i="21" s="1"/>
  <c r="R49" i="21" s="1"/>
  <c r="Z49" i="21"/>
  <c r="AB49" i="21" s="1"/>
  <c r="AC49" i="21" s="1"/>
  <c r="X50" i="21" s="1"/>
  <c r="Y50" i="21" s="1"/>
  <c r="G68" i="21"/>
  <c r="A69" i="21"/>
  <c r="N68" i="21"/>
  <c r="B54" i="21" l="1"/>
  <c r="D54" i="21"/>
  <c r="O68" i="21"/>
  <c r="T49" i="21"/>
  <c r="S49" i="21" s="1"/>
  <c r="U49" i="21" s="1"/>
  <c r="V49" i="21" s="1"/>
  <c r="Q50" i="21" s="1"/>
  <c r="R50" i="21" s="1"/>
  <c r="H68" i="21"/>
  <c r="AA50" i="21"/>
  <c r="Z50" i="21" s="1"/>
  <c r="AB50" i="21" s="1"/>
  <c r="AC50" i="21" s="1"/>
  <c r="X51" i="21" s="1"/>
  <c r="AA51" i="21" s="1"/>
  <c r="L57" i="21"/>
  <c r="K57" i="21" s="1"/>
  <c r="M57" i="21" s="1"/>
  <c r="J58" i="21" s="1"/>
  <c r="W48" i="21"/>
  <c r="N69" i="21"/>
  <c r="G69" i="21"/>
  <c r="A70" i="21"/>
  <c r="C54" i="21" l="1"/>
  <c r="E54" i="21" s="1"/>
  <c r="D55" i="21" s="1"/>
  <c r="O69" i="21"/>
  <c r="H69" i="21"/>
  <c r="L58" i="21"/>
  <c r="K58" i="21" s="1"/>
  <c r="M58" i="21" s="1"/>
  <c r="Y51" i="21"/>
  <c r="Z51" i="21" s="1"/>
  <c r="AB51" i="21" s="1"/>
  <c r="AC51" i="21" s="1"/>
  <c r="X52" i="21" s="1"/>
  <c r="W49" i="21"/>
  <c r="T50" i="21"/>
  <c r="A71" i="21"/>
  <c r="G70" i="21"/>
  <c r="N70" i="21"/>
  <c r="O70" i="21" s="1"/>
  <c r="B55" i="21" l="1"/>
  <c r="C55" i="21" s="1"/>
  <c r="E55" i="21" s="1"/>
  <c r="B56" i="21" s="1"/>
  <c r="L59" i="21"/>
  <c r="J59" i="21"/>
  <c r="H70" i="21"/>
  <c r="S50" i="21"/>
  <c r="U50" i="21" s="1"/>
  <c r="V50" i="21" s="1"/>
  <c r="Q51" i="21" s="1"/>
  <c r="R51" i="21" s="1"/>
  <c r="Y52" i="21"/>
  <c r="AA52" i="21"/>
  <c r="N71" i="21"/>
  <c r="O71" i="21" s="1"/>
  <c r="G71" i="21"/>
  <c r="H71" i="21" s="1"/>
  <c r="A72" i="21"/>
  <c r="D56" i="21" l="1"/>
  <c r="C56" i="21" s="1"/>
  <c r="E56" i="21" s="1"/>
  <c r="K59" i="21"/>
  <c r="M59" i="21" s="1"/>
  <c r="L60" i="21" s="1"/>
  <c r="Z52" i="21"/>
  <c r="AB52" i="21" s="1"/>
  <c r="AC52" i="21" s="1"/>
  <c r="X53" i="21" s="1"/>
  <c r="Y53" i="21" s="1"/>
  <c r="W50" i="21"/>
  <c r="T51" i="21"/>
  <c r="G72" i="21"/>
  <c r="A73" i="21"/>
  <c r="N72" i="21"/>
  <c r="O72" i="21" s="1"/>
  <c r="B57" i="21" l="1"/>
  <c r="D57" i="21"/>
  <c r="J60" i="21"/>
  <c r="K60" i="21" s="1"/>
  <c r="M60" i="21" s="1"/>
  <c r="L61" i="21" s="1"/>
  <c r="AA53" i="21"/>
  <c r="Z53" i="21" s="1"/>
  <c r="AB53" i="21" s="1"/>
  <c r="AC53" i="21" s="1"/>
  <c r="X54" i="21" s="1"/>
  <c r="AA54" i="21" s="1"/>
  <c r="H72" i="21"/>
  <c r="N73" i="21"/>
  <c r="O73" i="21" s="1"/>
  <c r="G73" i="21"/>
  <c r="H73" i="21" s="1"/>
  <c r="A74" i="21"/>
  <c r="S51" i="21"/>
  <c r="C57" i="21" l="1"/>
  <c r="E57" i="21" s="1"/>
  <c r="D58" i="21" s="1"/>
  <c r="J61" i="21"/>
  <c r="K61" i="21" s="1"/>
  <c r="M61" i="21" s="1"/>
  <c r="L62" i="21" s="1"/>
  <c r="U51" i="21"/>
  <c r="V51" i="21" s="1"/>
  <c r="Q52" i="21" s="1"/>
  <c r="R52" i="21" s="1"/>
  <c r="Y54" i="21"/>
  <c r="Z54" i="21" s="1"/>
  <c r="AB54" i="21" s="1"/>
  <c r="AC54" i="21" s="1"/>
  <c r="X55" i="21" s="1"/>
  <c r="N74" i="21"/>
  <c r="A75" i="21"/>
  <c r="G74" i="21"/>
  <c r="B58" i="21" l="1"/>
  <c r="C58" i="21" s="1"/>
  <c r="E58" i="21" s="1"/>
  <c r="J62" i="21"/>
  <c r="K62" i="21" s="1"/>
  <c r="M62" i="21" s="1"/>
  <c r="J63" i="21" s="1"/>
  <c r="O74" i="21"/>
  <c r="T52" i="21"/>
  <c r="S52" i="21" s="1"/>
  <c r="W51" i="21"/>
  <c r="H74" i="21"/>
  <c r="AA55" i="21"/>
  <c r="Y55" i="21"/>
  <c r="A76" i="21"/>
  <c r="N75" i="21"/>
  <c r="G75" i="21"/>
  <c r="H75" i="21"/>
  <c r="L63" i="21" l="1"/>
  <c r="D59" i="21"/>
  <c r="B59" i="21"/>
  <c r="O75" i="21"/>
  <c r="K63" i="21"/>
  <c r="M63" i="21" s="1"/>
  <c r="Z55" i="21"/>
  <c r="AB55" i="21" s="1"/>
  <c r="AC55" i="21" s="1"/>
  <c r="X56" i="21" s="1"/>
  <c r="Y56" i="21" s="1"/>
  <c r="U52" i="21"/>
  <c r="V52" i="21" s="1"/>
  <c r="Q53" i="21" s="1"/>
  <c r="R53" i="21" s="1"/>
  <c r="G76" i="21"/>
  <c r="N76" i="21"/>
  <c r="O76" i="21" s="1"/>
  <c r="A77" i="21"/>
  <c r="C59" i="21" l="1"/>
  <c r="E59" i="21" s="1"/>
  <c r="B60" i="21" s="1"/>
  <c r="AA56" i="21"/>
  <c r="Z56" i="21" s="1"/>
  <c r="AB56" i="21" s="1"/>
  <c r="AC56" i="21" s="1"/>
  <c r="X57" i="21" s="1"/>
  <c r="Y57" i="21" s="1"/>
  <c r="L64" i="21"/>
  <c r="J64" i="21"/>
  <c r="K64" i="21" s="1"/>
  <c r="M64" i="21" s="1"/>
  <c r="W52" i="21"/>
  <c r="T53" i="21"/>
  <c r="S53" i="21" s="1"/>
  <c r="U53" i="21" s="1"/>
  <c r="V53" i="21" s="1"/>
  <c r="Q54" i="21" s="1"/>
  <c r="R54" i="21" s="1"/>
  <c r="H76" i="21"/>
  <c r="G77" i="21"/>
  <c r="N77" i="21"/>
  <c r="O77" i="21" s="1"/>
  <c r="A78" i="21"/>
  <c r="D60" i="21" l="1"/>
  <c r="C60" i="21" s="1"/>
  <c r="E60" i="21" s="1"/>
  <c r="AA57" i="21"/>
  <c r="Z57" i="21" s="1"/>
  <c r="AB57" i="21" s="1"/>
  <c r="AC57" i="21" s="1"/>
  <c r="X58" i="21" s="1"/>
  <c r="Y58" i="21" s="1"/>
  <c r="L65" i="21"/>
  <c r="J65" i="21"/>
  <c r="W53" i="21"/>
  <c r="H77" i="21"/>
  <c r="T54" i="21"/>
  <c r="N78" i="21"/>
  <c r="A79" i="21"/>
  <c r="G78" i="21"/>
  <c r="H78" i="21" s="1"/>
  <c r="K65" i="21" l="1"/>
  <c r="M65" i="21" s="1"/>
  <c r="L66" i="21" s="1"/>
  <c r="B61" i="21"/>
  <c r="D61" i="21"/>
  <c r="O78" i="21"/>
  <c r="AA58" i="21"/>
  <c r="Z58" i="21" s="1"/>
  <c r="AB58" i="21" s="1"/>
  <c r="AC58" i="21" s="1"/>
  <c r="X59" i="21" s="1"/>
  <c r="S54" i="21"/>
  <c r="A80" i="21"/>
  <c r="G79" i="21"/>
  <c r="N79" i="21"/>
  <c r="O79" i="21" s="1"/>
  <c r="J66" i="21" l="1"/>
  <c r="K66" i="21" s="1"/>
  <c r="M66" i="21" s="1"/>
  <c r="J67" i="21" s="1"/>
  <c r="C61" i="21"/>
  <c r="E61" i="21" s="1"/>
  <c r="B62" i="21" s="1"/>
  <c r="U54" i="21"/>
  <c r="V54" i="21" s="1"/>
  <c r="Q55" i="21" s="1"/>
  <c r="R55" i="21" s="1"/>
  <c r="H79" i="21"/>
  <c r="AA59" i="21"/>
  <c r="Y59" i="21"/>
  <c r="G80" i="21"/>
  <c r="H80" i="21" s="1"/>
  <c r="N80" i="21"/>
  <c r="O80" i="21" s="1"/>
  <c r="A81" i="21"/>
  <c r="D62" i="21" l="1"/>
  <c r="C62" i="21" s="1"/>
  <c r="E62" i="21" s="1"/>
  <c r="L67" i="21"/>
  <c r="K67" i="21" s="1"/>
  <c r="M67" i="21" s="1"/>
  <c r="T55" i="21"/>
  <c r="S55" i="21" s="1"/>
  <c r="U55" i="21" s="1"/>
  <c r="V55" i="21" s="1"/>
  <c r="Q56" i="21" s="1"/>
  <c r="R56" i="21" s="1"/>
  <c r="W54" i="21"/>
  <c r="Z59" i="21"/>
  <c r="AB59" i="21" s="1"/>
  <c r="AC59" i="21" s="1"/>
  <c r="X60" i="21" s="1"/>
  <c r="G81" i="21"/>
  <c r="N81" i="21"/>
  <c r="O81" i="21" s="1"/>
  <c r="A82" i="21"/>
  <c r="D63" i="21" l="1"/>
  <c r="B63" i="21"/>
  <c r="H81" i="21"/>
  <c r="W55" i="21"/>
  <c r="Y60" i="21"/>
  <c r="AA60" i="21"/>
  <c r="J68" i="21"/>
  <c r="L68" i="21"/>
  <c r="T56" i="21"/>
  <c r="N82" i="21"/>
  <c r="O82" i="21" s="1"/>
  <c r="A83" i="21"/>
  <c r="G82" i="21"/>
  <c r="H82" i="21" s="1"/>
  <c r="C63" i="21" l="1"/>
  <c r="E63" i="21" s="1"/>
  <c r="D64" i="21" s="1"/>
  <c r="K68" i="21"/>
  <c r="M68" i="21" s="1"/>
  <c r="L69" i="21" s="1"/>
  <c r="S56" i="21"/>
  <c r="Z60" i="21"/>
  <c r="AB60" i="21" s="1"/>
  <c r="AC60" i="21" s="1"/>
  <c r="X61" i="21" s="1"/>
  <c r="AA61" i="21" s="1"/>
  <c r="J69" i="21"/>
  <c r="A84" i="21"/>
  <c r="G83" i="21"/>
  <c r="H83" i="21" s="1"/>
  <c r="N83" i="21"/>
  <c r="B64" i="21" l="1"/>
  <c r="C64" i="21" s="1"/>
  <c r="E64" i="21" s="1"/>
  <c r="D65" i="21" s="1"/>
  <c r="K69" i="21"/>
  <c r="M69" i="21" s="1"/>
  <c r="L70" i="21" s="1"/>
  <c r="O83" i="21"/>
  <c r="Y61" i="21"/>
  <c r="Z61" i="21" s="1"/>
  <c r="AB61" i="21" s="1"/>
  <c r="AC61" i="21" s="1"/>
  <c r="X62" i="21" s="1"/>
  <c r="U56" i="21"/>
  <c r="V56" i="21" s="1"/>
  <c r="Q57" i="21" s="1"/>
  <c r="R57" i="21" s="1"/>
  <c r="G84" i="21"/>
  <c r="H84" i="21" s="1"/>
  <c r="N84" i="21"/>
  <c r="A85" i="21"/>
  <c r="B65" i="21" l="1"/>
  <c r="C65" i="21" s="1"/>
  <c r="E65" i="21" s="1"/>
  <c r="J70" i="21"/>
  <c r="K70" i="21" s="1"/>
  <c r="M70" i="21" s="1"/>
  <c r="O84" i="21"/>
  <c r="W56" i="21"/>
  <c r="T57" i="21"/>
  <c r="S57" i="21" s="1"/>
  <c r="Y62" i="21"/>
  <c r="AA62" i="21"/>
  <c r="G85" i="21"/>
  <c r="N85" i="21"/>
  <c r="O85" i="21" s="1"/>
  <c r="A86" i="21"/>
  <c r="B66" i="21" l="1"/>
  <c r="D66" i="21"/>
  <c r="L71" i="21"/>
  <c r="J71" i="21"/>
  <c r="K71" i="21" s="1"/>
  <c r="M71" i="21" s="1"/>
  <c r="L72" i="21" s="1"/>
  <c r="U57" i="21"/>
  <c r="V57" i="21" s="1"/>
  <c r="Q58" i="21" s="1"/>
  <c r="R58" i="21" s="1"/>
  <c r="H85" i="21"/>
  <c r="Z62" i="21"/>
  <c r="AB62" i="21" s="1"/>
  <c r="AC62" i="21" s="1"/>
  <c r="X63" i="21" s="1"/>
  <c r="N86" i="21"/>
  <c r="A87" i="21"/>
  <c r="G86" i="21"/>
  <c r="C66" i="21" l="1"/>
  <c r="E66" i="21" s="1"/>
  <c r="D67" i="21" s="1"/>
  <c r="J72" i="21"/>
  <c r="K72" i="21" s="1"/>
  <c r="M72" i="21" s="1"/>
  <c r="H86" i="21"/>
  <c r="O86" i="21"/>
  <c r="T58" i="21"/>
  <c r="S58" i="21" s="1"/>
  <c r="W57" i="21"/>
  <c r="AA63" i="21"/>
  <c r="Y63" i="21"/>
  <c r="A88" i="21"/>
  <c r="G87" i="21"/>
  <c r="N87" i="21"/>
  <c r="O87" i="21" s="1"/>
  <c r="B67" i="21" l="1"/>
  <c r="C67" i="21" s="1"/>
  <c r="E67" i="21" s="1"/>
  <c r="B68" i="21" s="1"/>
  <c r="L73" i="21"/>
  <c r="J73" i="21"/>
  <c r="Z63" i="21"/>
  <c r="AB63" i="21" s="1"/>
  <c r="AC63" i="21" s="1"/>
  <c r="X64" i="21" s="1"/>
  <c r="Y64" i="21" s="1"/>
  <c r="U58" i="21"/>
  <c r="V58" i="21" s="1"/>
  <c r="Q59" i="21" s="1"/>
  <c r="R59" i="21" s="1"/>
  <c r="H87" i="21"/>
  <c r="G88" i="21"/>
  <c r="N88" i="21"/>
  <c r="A89" i="21"/>
  <c r="K73" i="21" l="1"/>
  <c r="M73" i="21" s="1"/>
  <c r="J74" i="21" s="1"/>
  <c r="D68" i="21"/>
  <c r="C68" i="21" s="1"/>
  <c r="E68" i="21" s="1"/>
  <c r="B69" i="21" s="1"/>
  <c r="AA64" i="21"/>
  <c r="Z64" i="21" s="1"/>
  <c r="AB64" i="21" s="1"/>
  <c r="AC64" i="21" s="1"/>
  <c r="X65" i="21" s="1"/>
  <c r="O88" i="21"/>
  <c r="T59" i="21"/>
  <c r="S59" i="21" s="1"/>
  <c r="W58" i="21"/>
  <c r="H88" i="21"/>
  <c r="G89" i="21"/>
  <c r="N89" i="21"/>
  <c r="O89" i="21" s="1"/>
  <c r="A90" i="21"/>
  <c r="L74" i="21" l="1"/>
  <c r="K74" i="21" s="1"/>
  <c r="M74" i="21" s="1"/>
  <c r="L75" i="21" s="1"/>
  <c r="D69" i="21"/>
  <c r="C69" i="21" s="1"/>
  <c r="E69" i="21" s="1"/>
  <c r="U59" i="21"/>
  <c r="V59" i="21" s="1"/>
  <c r="Q60" i="21" s="1"/>
  <c r="R60" i="21" s="1"/>
  <c r="H89" i="21"/>
  <c r="AA65" i="21"/>
  <c r="Y65" i="21"/>
  <c r="N90" i="21"/>
  <c r="O90" i="21" s="1"/>
  <c r="A91" i="21"/>
  <c r="G90" i="21"/>
  <c r="H90" i="21" s="1"/>
  <c r="J75" i="21" l="1"/>
  <c r="K75" i="21" s="1"/>
  <c r="M75" i="21" s="1"/>
  <c r="J76" i="21" s="1"/>
  <c r="D70" i="21"/>
  <c r="B70" i="21"/>
  <c r="Z65" i="21"/>
  <c r="AB65" i="21" s="1"/>
  <c r="AC65" i="21" s="1"/>
  <c r="X66" i="21" s="1"/>
  <c r="AA66" i="21" s="1"/>
  <c r="W59" i="21"/>
  <c r="T60" i="21"/>
  <c r="S60" i="21" s="1"/>
  <c r="A92" i="21"/>
  <c r="G91" i="21"/>
  <c r="N91" i="21"/>
  <c r="O91" i="21" s="1"/>
  <c r="L76" i="21" l="1"/>
  <c r="K76" i="21" s="1"/>
  <c r="M76" i="21" s="1"/>
  <c r="L77" i="21" s="1"/>
  <c r="C70" i="21"/>
  <c r="E70" i="21" s="1"/>
  <c r="D71" i="21" s="1"/>
  <c r="Y66" i="21"/>
  <c r="Z66" i="21" s="1"/>
  <c r="U60" i="21"/>
  <c r="V60" i="21" s="1"/>
  <c r="Q61" i="21" s="1"/>
  <c r="R61" i="21" s="1"/>
  <c r="H91" i="21"/>
  <c r="G92" i="21"/>
  <c r="N92" i="21"/>
  <c r="A93" i="21"/>
  <c r="J77" i="21" l="1"/>
  <c r="K77" i="21" s="1"/>
  <c r="M77" i="21" s="1"/>
  <c r="L78" i="21" s="1"/>
  <c r="B71" i="21"/>
  <c r="C71" i="21" s="1"/>
  <c r="E71" i="21" s="1"/>
  <c r="D72" i="21" s="1"/>
  <c r="AB66" i="21"/>
  <c r="AC66" i="21" s="1"/>
  <c r="X67" i="21" s="1"/>
  <c r="AA67" i="21" s="1"/>
  <c r="O92" i="21"/>
  <c r="W60" i="21"/>
  <c r="T61" i="21"/>
  <c r="S61" i="21" s="1"/>
  <c r="H92" i="21"/>
  <c r="A94" i="21"/>
  <c r="G93" i="21"/>
  <c r="H93" i="21" s="1"/>
  <c r="N93" i="21"/>
  <c r="O93" i="21" s="1"/>
  <c r="J78" i="21" l="1"/>
  <c r="K78" i="21" s="1"/>
  <c r="M78" i="21" s="1"/>
  <c r="B72" i="21"/>
  <c r="C72" i="21" s="1"/>
  <c r="E72" i="21" s="1"/>
  <c r="B73" i="21" s="1"/>
  <c r="Y67" i="21"/>
  <c r="Z67" i="21" s="1"/>
  <c r="AB67" i="21" s="1"/>
  <c r="AC67" i="21" s="1"/>
  <c r="X68" i="21" s="1"/>
  <c r="Y68" i="21" s="1"/>
  <c r="U61" i="21"/>
  <c r="V61" i="21" s="1"/>
  <c r="Q62" i="21" s="1"/>
  <c r="R62" i="21" s="1"/>
  <c r="N94" i="21"/>
  <c r="O94" i="21" s="1"/>
  <c r="G94" i="21"/>
  <c r="A95" i="21"/>
  <c r="L79" i="21" l="1"/>
  <c r="J79" i="21"/>
  <c r="K79" i="21" s="1"/>
  <c r="M79" i="21" s="1"/>
  <c r="J80" i="21" s="1"/>
  <c r="D73" i="21"/>
  <c r="C73" i="21" s="1"/>
  <c r="E73" i="21" s="1"/>
  <c r="W61" i="21"/>
  <c r="T62" i="21"/>
  <c r="S62" i="21" s="1"/>
  <c r="H94" i="21"/>
  <c r="AA68" i="21"/>
  <c r="Z68" i="21" s="1"/>
  <c r="AB68" i="21" s="1"/>
  <c r="AC68" i="21" s="1"/>
  <c r="X69" i="21" s="1"/>
  <c r="L80" i="21"/>
  <c r="A96" i="21"/>
  <c r="G95" i="21"/>
  <c r="N95" i="21"/>
  <c r="O95" i="21" s="1"/>
  <c r="D74" i="21" l="1"/>
  <c r="B74" i="21"/>
  <c r="K80" i="21"/>
  <c r="M80" i="21" s="1"/>
  <c r="L81" i="21" s="1"/>
  <c r="H95" i="21"/>
  <c r="U62" i="21"/>
  <c r="V62" i="21" s="1"/>
  <c r="Q63" i="21" s="1"/>
  <c r="R63" i="21" s="1"/>
  <c r="J81" i="21"/>
  <c r="N96" i="21"/>
  <c r="A97" i="21"/>
  <c r="G96" i="21"/>
  <c r="AA69" i="21"/>
  <c r="Y69" i="21"/>
  <c r="Z69" i="21" l="1"/>
  <c r="AB69" i="21" s="1"/>
  <c r="AC69" i="21" s="1"/>
  <c r="X70" i="21" s="1"/>
  <c r="Y70" i="21" s="1"/>
  <c r="C74" i="21"/>
  <c r="E74" i="21" s="1"/>
  <c r="B75" i="21" s="1"/>
  <c r="K81" i="21"/>
  <c r="M81" i="21" s="1"/>
  <c r="L82" i="21" s="1"/>
  <c r="W62" i="21"/>
  <c r="T63" i="21"/>
  <c r="S63" i="21" s="1"/>
  <c r="O96" i="21"/>
  <c r="H96" i="21"/>
  <c r="G97" i="21"/>
  <c r="H97" i="21" s="1"/>
  <c r="A98" i="21"/>
  <c r="N97" i="21"/>
  <c r="AA70" i="21" l="1"/>
  <c r="Z70" i="21" s="1"/>
  <c r="AB70" i="21" s="1"/>
  <c r="AC70" i="21" s="1"/>
  <c r="X71" i="21" s="1"/>
  <c r="D75" i="21"/>
  <c r="C75" i="21" s="1"/>
  <c r="E75" i="21" s="1"/>
  <c r="J82" i="21"/>
  <c r="K82" i="21" s="1"/>
  <c r="M82" i="21" s="1"/>
  <c r="U63" i="21"/>
  <c r="V63" i="21" s="1"/>
  <c r="Q64" i="21" s="1"/>
  <c r="R64" i="21" s="1"/>
  <c r="N98" i="21"/>
  <c r="O98" i="21" s="1"/>
  <c r="G98" i="21"/>
  <c r="A99" i="21"/>
  <c r="O97" i="21"/>
  <c r="L83" i="21" l="1"/>
  <c r="J83" i="21"/>
  <c r="B76" i="21"/>
  <c r="D76" i="21"/>
  <c r="W63" i="21"/>
  <c r="T64" i="21"/>
  <c r="S64" i="21" s="1"/>
  <c r="H98" i="21"/>
  <c r="AA71" i="21"/>
  <c r="Y71" i="21"/>
  <c r="A100" i="21"/>
  <c r="G99" i="21"/>
  <c r="N99" i="21"/>
  <c r="O99" i="21" s="1"/>
  <c r="Z71" i="21" l="1"/>
  <c r="AB71" i="21" s="1"/>
  <c r="AC71" i="21" s="1"/>
  <c r="X72" i="21" s="1"/>
  <c r="AA72" i="21" s="1"/>
  <c r="K83" i="21"/>
  <c r="M83" i="21" s="1"/>
  <c r="L84" i="21" s="1"/>
  <c r="C76" i="21"/>
  <c r="E76" i="21" s="1"/>
  <c r="H99" i="21"/>
  <c r="U64" i="21"/>
  <c r="V64" i="21" s="1"/>
  <c r="Q65" i="21" s="1"/>
  <c r="R65" i="21" s="1"/>
  <c r="N100" i="21"/>
  <c r="O100" i="21" s="1"/>
  <c r="A101" i="21"/>
  <c r="G100" i="21"/>
  <c r="H100" i="21" s="1"/>
  <c r="Y72" i="21" l="1"/>
  <c r="Z72" i="21" s="1"/>
  <c r="AB72" i="21" s="1"/>
  <c r="AC72" i="21" s="1"/>
  <c r="X73" i="21" s="1"/>
  <c r="J84" i="21"/>
  <c r="K84" i="21" s="1"/>
  <c r="M84" i="21" s="1"/>
  <c r="L85" i="21" s="1"/>
  <c r="B77" i="21"/>
  <c r="D77" i="21"/>
  <c r="W64" i="21"/>
  <c r="T65" i="21"/>
  <c r="S65" i="21" s="1"/>
  <c r="G101" i="21"/>
  <c r="A102" i="21"/>
  <c r="N101" i="21"/>
  <c r="O101" i="21" s="1"/>
  <c r="C77" i="21" l="1"/>
  <c r="E77" i="21" s="1"/>
  <c r="D78" i="21" s="1"/>
  <c r="J85" i="21"/>
  <c r="K85" i="21" s="1"/>
  <c r="M85" i="21" s="1"/>
  <c r="J86" i="21" s="1"/>
  <c r="U65" i="21"/>
  <c r="V65" i="21" s="1"/>
  <c r="Q66" i="21" s="1"/>
  <c r="R66" i="21" s="1"/>
  <c r="H101" i="21"/>
  <c r="AA73" i="21"/>
  <c r="Y73" i="21"/>
  <c r="N102" i="21"/>
  <c r="O102" i="21" s="1"/>
  <c r="A103" i="21"/>
  <c r="G102" i="21"/>
  <c r="B78" i="21" l="1"/>
  <c r="C78" i="21" s="1"/>
  <c r="E78" i="21" s="1"/>
  <c r="B79" i="21" s="1"/>
  <c r="L86" i="21"/>
  <c r="K86" i="21" s="1"/>
  <c r="M86" i="21" s="1"/>
  <c r="L87" i="21" s="1"/>
  <c r="W65" i="21"/>
  <c r="T66" i="21"/>
  <c r="S66" i="21" s="1"/>
  <c r="H102" i="21"/>
  <c r="Z73" i="21"/>
  <c r="AB73" i="21" s="1"/>
  <c r="AC73" i="21" s="1"/>
  <c r="X74" i="21" s="1"/>
  <c r="A104" i="21"/>
  <c r="G103" i="21"/>
  <c r="N103" i="21"/>
  <c r="D79" i="21" l="1"/>
  <c r="C79" i="21" s="1"/>
  <c r="E79" i="21" s="1"/>
  <c r="J87" i="21"/>
  <c r="K87" i="21" s="1"/>
  <c r="M87" i="21" s="1"/>
  <c r="L88" i="21" s="1"/>
  <c r="U66" i="21"/>
  <c r="V66" i="21" s="1"/>
  <c r="Q67" i="21" s="1"/>
  <c r="R67" i="21" s="1"/>
  <c r="O103" i="21"/>
  <c r="H103" i="21"/>
  <c r="AA74" i="21"/>
  <c r="Y74" i="21"/>
  <c r="N104" i="21"/>
  <c r="O104" i="21" s="1"/>
  <c r="A105" i="21"/>
  <c r="G104" i="21"/>
  <c r="H104" i="21" s="1"/>
  <c r="J88" i="21" l="1"/>
  <c r="K88" i="21" s="1"/>
  <c r="M88" i="21" s="1"/>
  <c r="L89" i="21" s="1"/>
  <c r="D80" i="21"/>
  <c r="B80" i="21"/>
  <c r="Z74" i="21"/>
  <c r="AB74" i="21" s="1"/>
  <c r="AC74" i="21" s="1"/>
  <c r="X75" i="21" s="1"/>
  <c r="AA75" i="21" s="1"/>
  <c r="W66" i="21"/>
  <c r="T67" i="21"/>
  <c r="S67" i="21" s="1"/>
  <c r="G105" i="21"/>
  <c r="A106" i="21"/>
  <c r="N105" i="21"/>
  <c r="J89" i="21" l="1"/>
  <c r="K89" i="21" s="1"/>
  <c r="M89" i="21" s="1"/>
  <c r="J90" i="21" s="1"/>
  <c r="C80" i="21"/>
  <c r="E80" i="21" s="1"/>
  <c r="D81" i="21" s="1"/>
  <c r="U67" i="21"/>
  <c r="V67" i="21" s="1"/>
  <c r="Q68" i="21" s="1"/>
  <c r="R68" i="21" s="1"/>
  <c r="H105" i="21"/>
  <c r="Y75" i="21"/>
  <c r="Z75" i="21" s="1"/>
  <c r="AB75" i="21" s="1"/>
  <c r="AC75" i="21" s="1"/>
  <c r="X76" i="21" s="1"/>
  <c r="O105" i="21"/>
  <c r="N106" i="21"/>
  <c r="O106" i="21" s="1"/>
  <c r="G106" i="21"/>
  <c r="A107" i="21"/>
  <c r="L90" i="21" l="1"/>
  <c r="K90" i="21" s="1"/>
  <c r="M90" i="21" s="1"/>
  <c r="L91" i="21" s="1"/>
  <c r="B81" i="21"/>
  <c r="C81" i="21" s="1"/>
  <c r="E81" i="21" s="1"/>
  <c r="D82" i="21" s="1"/>
  <c r="H106" i="21"/>
  <c r="W67" i="21"/>
  <c r="T68" i="21"/>
  <c r="S68" i="21" s="1"/>
  <c r="AA76" i="21"/>
  <c r="Y76" i="21"/>
  <c r="A108" i="21"/>
  <c r="G107" i="21"/>
  <c r="H107" i="21" s="1"/>
  <c r="N107" i="21"/>
  <c r="O107" i="21" s="1"/>
  <c r="Z76" i="21" l="1"/>
  <c r="B82" i="21"/>
  <c r="C82" i="21" s="1"/>
  <c r="E82" i="21" s="1"/>
  <c r="D83" i="21" s="1"/>
  <c r="J91" i="21"/>
  <c r="K91" i="21" s="1"/>
  <c r="M91" i="21" s="1"/>
  <c r="U68" i="21"/>
  <c r="V68" i="21" s="1"/>
  <c r="Q69" i="21" s="1"/>
  <c r="R69" i="21" s="1"/>
  <c r="AB76" i="21"/>
  <c r="AC76" i="21" s="1"/>
  <c r="X77" i="21" s="1"/>
  <c r="N108" i="21"/>
  <c r="O108" i="21" s="1"/>
  <c r="A109" i="21"/>
  <c r="G108" i="21"/>
  <c r="B83" i="21" l="1"/>
  <c r="C83" i="21" s="1"/>
  <c r="E83" i="21" s="1"/>
  <c r="D84" i="21" s="1"/>
  <c r="W68" i="21"/>
  <c r="T69" i="21"/>
  <c r="S69" i="21" s="1"/>
  <c r="H108" i="21"/>
  <c r="G109" i="21"/>
  <c r="A110" i="21"/>
  <c r="N109" i="21"/>
  <c r="L92" i="21"/>
  <c r="J92" i="21"/>
  <c r="AA77" i="21"/>
  <c r="Y77" i="21"/>
  <c r="Z77" i="21" l="1"/>
  <c r="AB77" i="21" s="1"/>
  <c r="AC77" i="21" s="1"/>
  <c r="X78" i="21" s="1"/>
  <c r="B84" i="21"/>
  <c r="C84" i="21" s="1"/>
  <c r="E84" i="21" s="1"/>
  <c r="D85" i="21" s="1"/>
  <c r="U69" i="21"/>
  <c r="V69" i="21" s="1"/>
  <c r="Q70" i="21" s="1"/>
  <c r="R70" i="21" s="1"/>
  <c r="O109" i="21"/>
  <c r="H109" i="21"/>
  <c r="K92" i="21"/>
  <c r="M92" i="21" s="1"/>
  <c r="L93" i="21" s="1"/>
  <c r="N110" i="21"/>
  <c r="A111" i="21"/>
  <c r="G110" i="21"/>
  <c r="B85" i="21" l="1"/>
  <c r="C85" i="21" s="1"/>
  <c r="E85" i="21" s="1"/>
  <c r="J93" i="21"/>
  <c r="K93" i="21" s="1"/>
  <c r="M93" i="21" s="1"/>
  <c r="T70" i="21"/>
  <c r="W69" i="21"/>
  <c r="H110" i="21"/>
  <c r="O110" i="21"/>
  <c r="A112" i="21"/>
  <c r="G111" i="21"/>
  <c r="H111" i="21" s="1"/>
  <c r="N111" i="21"/>
  <c r="Y78" i="21"/>
  <c r="AA78" i="21"/>
  <c r="B86" i="21" l="1"/>
  <c r="D86" i="21"/>
  <c r="O111" i="21"/>
  <c r="S70" i="21"/>
  <c r="Z78" i="21"/>
  <c r="AB78" i="21" s="1"/>
  <c r="AC78" i="21" s="1"/>
  <c r="X79" i="21" s="1"/>
  <c r="AA79" i="21" s="1"/>
  <c r="L94" i="21"/>
  <c r="J94" i="21"/>
  <c r="N112" i="21"/>
  <c r="A113" i="21"/>
  <c r="G112" i="21"/>
  <c r="K94" i="21" l="1"/>
  <c r="M94" i="21" s="1"/>
  <c r="L95" i="21" s="1"/>
  <c r="C86" i="21"/>
  <c r="E86" i="21" s="1"/>
  <c r="U70" i="21"/>
  <c r="V70" i="21" s="1"/>
  <c r="Q71" i="21" s="1"/>
  <c r="R71" i="21" s="1"/>
  <c r="H112" i="21"/>
  <c r="Y79" i="21"/>
  <c r="Z79" i="21" s="1"/>
  <c r="AB79" i="21" s="1"/>
  <c r="AC79" i="21" s="1"/>
  <c r="X80" i="21" s="1"/>
  <c r="O112" i="21"/>
  <c r="G113" i="21"/>
  <c r="A114" i="21"/>
  <c r="N113" i="21"/>
  <c r="O113" i="21" s="1"/>
  <c r="J95" i="21" l="1"/>
  <c r="K95" i="21" s="1"/>
  <c r="M95" i="21" s="1"/>
  <c r="J96" i="21" s="1"/>
  <c r="D87" i="21"/>
  <c r="B87" i="21"/>
  <c r="H113" i="21"/>
  <c r="W70" i="21"/>
  <c r="T71" i="21"/>
  <c r="S71" i="21" s="1"/>
  <c r="AA80" i="21"/>
  <c r="Y80" i="21"/>
  <c r="N114" i="21"/>
  <c r="G114" i="21"/>
  <c r="H114" i="21" s="1"/>
  <c r="A115" i="21"/>
  <c r="C87" i="21" l="1"/>
  <c r="E87" i="21" s="1"/>
  <c r="D88" i="21" s="1"/>
  <c r="L96" i="21"/>
  <c r="K96" i="21" s="1"/>
  <c r="M96" i="21" s="1"/>
  <c r="O114" i="21"/>
  <c r="U71" i="21"/>
  <c r="V71" i="21" s="1"/>
  <c r="Q72" i="21" s="1"/>
  <c r="R72" i="21" s="1"/>
  <c r="Z80" i="21"/>
  <c r="AB80" i="21" s="1"/>
  <c r="AC80" i="21" s="1"/>
  <c r="X81" i="21" s="1"/>
  <c r="A116" i="21"/>
  <c r="G115" i="21"/>
  <c r="N115" i="21"/>
  <c r="B88" i="21" l="1"/>
  <c r="C88" i="21" s="1"/>
  <c r="E88" i="21" s="1"/>
  <c r="D89" i="21" s="1"/>
  <c r="L97" i="21"/>
  <c r="J97" i="21"/>
  <c r="H115" i="21"/>
  <c r="W71" i="21"/>
  <c r="T72" i="21"/>
  <c r="S72" i="21" s="1"/>
  <c r="O115" i="21"/>
  <c r="AA81" i="21"/>
  <c r="Y81" i="21"/>
  <c r="N116" i="21"/>
  <c r="A117" i="21"/>
  <c r="G116" i="21"/>
  <c r="H116" i="21"/>
  <c r="B89" i="21" l="1"/>
  <c r="C89" i="21" s="1"/>
  <c r="E89" i="21" s="1"/>
  <c r="D90" i="21" s="1"/>
  <c r="K97" i="21"/>
  <c r="M97" i="21" s="1"/>
  <c r="L98" i="21" s="1"/>
  <c r="Z81" i="21"/>
  <c r="AB81" i="21" s="1"/>
  <c r="AC81" i="21" s="1"/>
  <c r="X82" i="21" s="1"/>
  <c r="J98" i="21"/>
  <c r="K98" i="21" s="1"/>
  <c r="M98" i="21" s="1"/>
  <c r="U72" i="21"/>
  <c r="V72" i="21" s="1"/>
  <c r="Q73" i="21" s="1"/>
  <c r="R73" i="21" s="1"/>
  <c r="O116" i="21"/>
  <c r="G117" i="21"/>
  <c r="A118" i="21"/>
  <c r="N117" i="21"/>
  <c r="B90" i="21" l="1"/>
  <c r="C90" i="21" s="1"/>
  <c r="E90" i="21" s="1"/>
  <c r="B91" i="21" s="1"/>
  <c r="L99" i="21"/>
  <c r="J99" i="21"/>
  <c r="T73" i="21"/>
  <c r="S73" i="21" s="1"/>
  <c r="W72" i="21"/>
  <c r="O117" i="21"/>
  <c r="H117" i="21"/>
  <c r="N118" i="21"/>
  <c r="A119" i="21"/>
  <c r="G118" i="21"/>
  <c r="Y82" i="21"/>
  <c r="AA82" i="21"/>
  <c r="D91" i="21" l="1"/>
  <c r="C91" i="21" s="1"/>
  <c r="E91" i="21" s="1"/>
  <c r="D92" i="21" s="1"/>
  <c r="K99" i="21"/>
  <c r="M99" i="21" s="1"/>
  <c r="L100" i="21" s="1"/>
  <c r="U73" i="21"/>
  <c r="V73" i="21" s="1"/>
  <c r="Q74" i="21" s="1"/>
  <c r="R74" i="21" s="1"/>
  <c r="O118" i="21"/>
  <c r="H118" i="21"/>
  <c r="Z82" i="21"/>
  <c r="AB82" i="21" s="1"/>
  <c r="AC82" i="21" s="1"/>
  <c r="X83" i="21" s="1"/>
  <c r="A120" i="21"/>
  <c r="G119" i="21"/>
  <c r="N119" i="21"/>
  <c r="B92" i="21" l="1"/>
  <c r="C92" i="21" s="1"/>
  <c r="E92" i="21" s="1"/>
  <c r="D93" i="21" s="1"/>
  <c r="J100" i="21"/>
  <c r="K100" i="21" s="1"/>
  <c r="M100" i="21" s="1"/>
  <c r="H119" i="21"/>
  <c r="W73" i="21"/>
  <c r="T74" i="21"/>
  <c r="S74" i="21" s="1"/>
  <c r="O119" i="21"/>
  <c r="AA83" i="21"/>
  <c r="Y83" i="21"/>
  <c r="N120" i="21"/>
  <c r="A121" i="21"/>
  <c r="G120" i="21"/>
  <c r="B93" i="21" l="1"/>
  <c r="C93" i="21" s="1"/>
  <c r="E93" i="21" s="1"/>
  <c r="D94" i="21" s="1"/>
  <c r="Z83" i="21"/>
  <c r="AB83" i="21" s="1"/>
  <c r="AC83" i="21" s="1"/>
  <c r="X84" i="21" s="1"/>
  <c r="Y84" i="21" s="1"/>
  <c r="J101" i="21"/>
  <c r="L101" i="21"/>
  <c r="O120" i="21"/>
  <c r="U74" i="21"/>
  <c r="V74" i="21" s="1"/>
  <c r="Q75" i="21" s="1"/>
  <c r="R75" i="21" s="1"/>
  <c r="H120" i="21"/>
  <c r="G121" i="21"/>
  <c r="A122" i="21"/>
  <c r="N121" i="21"/>
  <c r="O121" i="21" s="1"/>
  <c r="B94" i="21" l="1"/>
  <c r="C94" i="21" s="1"/>
  <c r="E94" i="21" s="1"/>
  <c r="B95" i="21" s="1"/>
  <c r="AA84" i="21"/>
  <c r="Z84" i="21" s="1"/>
  <c r="AB84" i="21" s="1"/>
  <c r="AC84" i="21" s="1"/>
  <c r="X85" i="21" s="1"/>
  <c r="K101" i="21"/>
  <c r="M101" i="21" s="1"/>
  <c r="W74" i="21"/>
  <c r="T75" i="21"/>
  <c r="S75" i="21" s="1"/>
  <c r="H121" i="21"/>
  <c r="N122" i="21"/>
  <c r="G122" i="21"/>
  <c r="A123" i="21"/>
  <c r="D95" i="21" l="1"/>
  <c r="C95" i="21" s="1"/>
  <c r="E95" i="21" s="1"/>
  <c r="J102" i="21"/>
  <c r="L102" i="21"/>
  <c r="O122" i="21"/>
  <c r="U75" i="21"/>
  <c r="V75" i="21" s="1"/>
  <c r="Q76" i="21" s="1"/>
  <c r="R76" i="21" s="1"/>
  <c r="H122" i="21"/>
  <c r="AA85" i="21"/>
  <c r="Y85" i="21"/>
  <c r="A124" i="21"/>
  <c r="G123" i="21"/>
  <c r="N123" i="21"/>
  <c r="O123" i="21" s="1"/>
  <c r="D96" i="21" l="1"/>
  <c r="B96" i="21"/>
  <c r="C96" i="21" s="1"/>
  <c r="E96" i="21" s="1"/>
  <c r="Z85" i="21"/>
  <c r="AB85" i="21" s="1"/>
  <c r="AC85" i="21" s="1"/>
  <c r="X86" i="21" s="1"/>
  <c r="AA86" i="21" s="1"/>
  <c r="K102" i="21"/>
  <c r="M102" i="21" s="1"/>
  <c r="L103" i="21" s="1"/>
  <c r="W75" i="21"/>
  <c r="T76" i="21"/>
  <c r="S76" i="21" s="1"/>
  <c r="H123" i="21"/>
  <c r="N124" i="21"/>
  <c r="A125" i="21"/>
  <c r="G124" i="21"/>
  <c r="J103" i="21" l="1"/>
  <c r="K103" i="21" s="1"/>
  <c r="M103" i="21" s="1"/>
  <c r="J104" i="21" s="1"/>
  <c r="D97" i="21"/>
  <c r="B97" i="21"/>
  <c r="Y86" i="21"/>
  <c r="Z86" i="21" s="1"/>
  <c r="AB86" i="21" s="1"/>
  <c r="AC86" i="21" s="1"/>
  <c r="X87" i="21" s="1"/>
  <c r="U76" i="21"/>
  <c r="V76" i="21" s="1"/>
  <c r="Q77" i="21" s="1"/>
  <c r="R77" i="21" s="1"/>
  <c r="H124" i="21"/>
  <c r="O124" i="21"/>
  <c r="G125" i="21"/>
  <c r="A126" i="21"/>
  <c r="N125" i="21"/>
  <c r="O125" i="21" s="1"/>
  <c r="L104" i="21" l="1"/>
  <c r="K104" i="21" s="1"/>
  <c r="M104" i="21" s="1"/>
  <c r="C97" i="21"/>
  <c r="E97" i="21" s="1"/>
  <c r="D98" i="21" s="1"/>
  <c r="W76" i="21"/>
  <c r="T77" i="21"/>
  <c r="S77" i="21" s="1"/>
  <c r="H125" i="21"/>
  <c r="N126" i="21"/>
  <c r="O126" i="21" s="1"/>
  <c r="A127" i="21"/>
  <c r="G126" i="21"/>
  <c r="AA87" i="21"/>
  <c r="Y87" i="21"/>
  <c r="B98" i="21" l="1"/>
  <c r="C98" i="21" s="1"/>
  <c r="E98" i="21" s="1"/>
  <c r="D99" i="21" s="1"/>
  <c r="L105" i="21"/>
  <c r="J105" i="21"/>
  <c r="K105" i="21" s="1"/>
  <c r="M105" i="21" s="1"/>
  <c r="L106" i="21" s="1"/>
  <c r="J106" i="21"/>
  <c r="K106" i="21" s="1"/>
  <c r="M106" i="21" s="1"/>
  <c r="L107" i="21" s="1"/>
  <c r="H126" i="21"/>
  <c r="U77" i="21"/>
  <c r="V77" i="21" s="1"/>
  <c r="Q78" i="21" s="1"/>
  <c r="R78" i="21" s="1"/>
  <c r="Z87" i="21"/>
  <c r="AB87" i="21" s="1"/>
  <c r="AC87" i="21" s="1"/>
  <c r="X88" i="21" s="1"/>
  <c r="AA88" i="21" s="1"/>
  <c r="A128" i="21"/>
  <c r="G127" i="21"/>
  <c r="N127" i="21"/>
  <c r="B99" i="21" l="1"/>
  <c r="C99" i="21" s="1"/>
  <c r="E99" i="21" s="1"/>
  <c r="J107" i="21"/>
  <c r="K107" i="21" s="1"/>
  <c r="M107" i="21" s="1"/>
  <c r="J108" i="21" s="1"/>
  <c r="W77" i="21"/>
  <c r="T78" i="21"/>
  <c r="S78" i="21" s="1"/>
  <c r="Y88" i="21"/>
  <c r="Z88" i="21" s="1"/>
  <c r="AB88" i="21" s="1"/>
  <c r="AC88" i="21" s="1"/>
  <c r="X89" i="21" s="1"/>
  <c r="AA89" i="21" s="1"/>
  <c r="O127" i="21"/>
  <c r="H127" i="21"/>
  <c r="N128" i="21"/>
  <c r="A129" i="21"/>
  <c r="G128" i="21"/>
  <c r="D100" i="21" l="1"/>
  <c r="B100" i="21"/>
  <c r="C100" i="21" s="1"/>
  <c r="E100" i="21" s="1"/>
  <c r="D101" i="21" s="1"/>
  <c r="L108" i="21"/>
  <c r="K108" i="21"/>
  <c r="M108" i="21" s="1"/>
  <c r="J109" i="21" s="1"/>
  <c r="U78" i="21"/>
  <c r="V78" i="21" s="1"/>
  <c r="Q79" i="21" s="1"/>
  <c r="R79" i="21" s="1"/>
  <c r="H128" i="21"/>
  <c r="Y89" i="21"/>
  <c r="Z89" i="21" s="1"/>
  <c r="AB89" i="21" s="1"/>
  <c r="AC89" i="21" s="1"/>
  <c r="X90" i="21" s="1"/>
  <c r="O128" i="21"/>
  <c r="G129" i="21"/>
  <c r="A130" i="21"/>
  <c r="N129" i="21"/>
  <c r="B101" i="21" l="1"/>
  <c r="C101" i="21" s="1"/>
  <c r="E101" i="21" s="1"/>
  <c r="B102" i="21" s="1"/>
  <c r="L109" i="21"/>
  <c r="K109" i="21"/>
  <c r="M109" i="21" s="1"/>
  <c r="L110" i="21" s="1"/>
  <c r="H129" i="21"/>
  <c r="W78" i="21"/>
  <c r="T79" i="21"/>
  <c r="S79" i="21" s="1"/>
  <c r="O129" i="21"/>
  <c r="N130" i="21"/>
  <c r="G130" i="21"/>
  <c r="A131" i="21"/>
  <c r="Y90" i="21"/>
  <c r="AA90" i="21"/>
  <c r="D102" i="21" l="1"/>
  <c r="C102" i="21" s="1"/>
  <c r="E102" i="21" s="1"/>
  <c r="J110" i="21"/>
  <c r="K110" i="21" s="1"/>
  <c r="M110" i="21" s="1"/>
  <c r="J111" i="21" s="1"/>
  <c r="U79" i="21"/>
  <c r="V79" i="21" s="1"/>
  <c r="Q80" i="21" s="1"/>
  <c r="R80" i="21" s="1"/>
  <c r="Z90" i="21"/>
  <c r="AB90" i="21" s="1"/>
  <c r="AC90" i="21" s="1"/>
  <c r="X91" i="21" s="1"/>
  <c r="Y91" i="21" s="1"/>
  <c r="H130" i="21"/>
  <c r="A132" i="21"/>
  <c r="G131" i="21"/>
  <c r="H131" i="21" s="1"/>
  <c r="N131" i="21"/>
  <c r="O131" i="21" s="1"/>
  <c r="O130" i="21"/>
  <c r="B103" i="21" l="1"/>
  <c r="D103" i="21"/>
  <c r="L111" i="21"/>
  <c r="K111" i="21" s="1"/>
  <c r="M111" i="21" s="1"/>
  <c r="AA91" i="21"/>
  <c r="Z91" i="21" s="1"/>
  <c r="AB91" i="21" s="1"/>
  <c r="AC91" i="21" s="1"/>
  <c r="X92" i="21" s="1"/>
  <c r="W79" i="21"/>
  <c r="T80" i="21"/>
  <c r="S80" i="21" s="1"/>
  <c r="N132" i="21"/>
  <c r="A133" i="21"/>
  <c r="G132" i="21"/>
  <c r="C103" i="21" l="1"/>
  <c r="E103" i="21" s="1"/>
  <c r="D104" i="21" s="1"/>
  <c r="L112" i="21"/>
  <c r="J112" i="21"/>
  <c r="O132" i="21"/>
  <c r="U80" i="21"/>
  <c r="V80" i="21" s="1"/>
  <c r="Q81" i="21" s="1"/>
  <c r="R81" i="21" s="1"/>
  <c r="H132" i="21"/>
  <c r="AA92" i="21"/>
  <c r="Y92" i="21"/>
  <c r="G133" i="21"/>
  <c r="A134" i="21"/>
  <c r="N133" i="21"/>
  <c r="B104" i="21" l="1"/>
  <c r="C104" i="21" s="1"/>
  <c r="E104" i="21" s="1"/>
  <c r="D105" i="21" s="1"/>
  <c r="K112" i="21"/>
  <c r="M112" i="21" s="1"/>
  <c r="J113" i="21" s="1"/>
  <c r="Z92" i="21"/>
  <c r="AB92" i="21" s="1"/>
  <c r="AC92" i="21" s="1"/>
  <c r="X93" i="21" s="1"/>
  <c r="H133" i="21"/>
  <c r="O133" i="21"/>
  <c r="T81" i="21"/>
  <c r="S81" i="21" s="1"/>
  <c r="W80" i="21"/>
  <c r="N134" i="21"/>
  <c r="A135" i="21"/>
  <c r="G134" i="21"/>
  <c r="B105" i="21" l="1"/>
  <c r="C105" i="21" s="1"/>
  <c r="E105" i="21" s="1"/>
  <c r="L113" i="21"/>
  <c r="K113" i="21" s="1"/>
  <c r="M113" i="21" s="1"/>
  <c r="L114" i="21" s="1"/>
  <c r="O134" i="21"/>
  <c r="U81" i="21"/>
  <c r="V81" i="21" s="1"/>
  <c r="Q82" i="21" s="1"/>
  <c r="R82" i="21" s="1"/>
  <c r="H134" i="21"/>
  <c r="A136" i="21"/>
  <c r="G135" i="21"/>
  <c r="H135" i="21" s="1"/>
  <c r="N135" i="21"/>
  <c r="AA93" i="21"/>
  <c r="Y93" i="21"/>
  <c r="J114" i="21"/>
  <c r="B106" i="21" l="1"/>
  <c r="D106" i="21"/>
  <c r="K114" i="21"/>
  <c r="M114" i="21" s="1"/>
  <c r="J115" i="21" s="1"/>
  <c r="W81" i="21"/>
  <c r="T82" i="21"/>
  <c r="S82" i="21" s="1"/>
  <c r="O135" i="21"/>
  <c r="Z93" i="21"/>
  <c r="AB93" i="21" s="1"/>
  <c r="AC93" i="21" s="1"/>
  <c r="X94" i="21" s="1"/>
  <c r="N136" i="21"/>
  <c r="A137" i="21"/>
  <c r="G136" i="21"/>
  <c r="H136" i="21"/>
  <c r="C106" i="21" l="1"/>
  <c r="E106" i="21" s="1"/>
  <c r="D107" i="21" s="1"/>
  <c r="B107" i="21"/>
  <c r="C107" i="21" s="1"/>
  <c r="E107" i="21" s="1"/>
  <c r="L115" i="21"/>
  <c r="K115" i="21" s="1"/>
  <c r="M115" i="21" s="1"/>
  <c r="J116" i="21" s="1"/>
  <c r="U82" i="21"/>
  <c r="V82" i="21" s="1"/>
  <c r="Q83" i="21" s="1"/>
  <c r="R83" i="21" s="1"/>
  <c r="Y94" i="21"/>
  <c r="AA94" i="21"/>
  <c r="G137" i="21"/>
  <c r="N137" i="21"/>
  <c r="A138" i="21"/>
  <c r="O136" i="21"/>
  <c r="B108" i="21" l="1"/>
  <c r="D108" i="21"/>
  <c r="L116" i="21"/>
  <c r="K116" i="21" s="1"/>
  <c r="M116" i="21" s="1"/>
  <c r="L117" i="21" s="1"/>
  <c r="W82" i="21"/>
  <c r="T83" i="21"/>
  <c r="S83" i="21" s="1"/>
  <c r="O137" i="21"/>
  <c r="H137" i="21"/>
  <c r="Z94" i="21"/>
  <c r="AB94" i="21" s="1"/>
  <c r="AC94" i="21" s="1"/>
  <c r="X95" i="21" s="1"/>
  <c r="Y95" i="21" s="1"/>
  <c r="N138" i="21"/>
  <c r="O138" i="21" s="1"/>
  <c r="A139" i="21"/>
  <c r="G138" i="21"/>
  <c r="H138" i="21" s="1"/>
  <c r="C108" i="21" l="1"/>
  <c r="E108" i="21" s="1"/>
  <c r="D109" i="21" s="1"/>
  <c r="B109" i="21"/>
  <c r="C109" i="21" s="1"/>
  <c r="E109" i="21" s="1"/>
  <c r="J117" i="21"/>
  <c r="K117" i="21" s="1"/>
  <c r="M117" i="21" s="1"/>
  <c r="U83" i="21"/>
  <c r="V83" i="21" s="1"/>
  <c r="Q84" i="21" s="1"/>
  <c r="R84" i="21" s="1"/>
  <c r="AA95" i="21"/>
  <c r="Z95" i="21" s="1"/>
  <c r="AB95" i="21" s="1"/>
  <c r="AC95" i="21" s="1"/>
  <c r="X96" i="21" s="1"/>
  <c r="Y96" i="21" s="1"/>
  <c r="A140" i="21"/>
  <c r="G139" i="21"/>
  <c r="N139" i="21"/>
  <c r="D110" i="21" l="1"/>
  <c r="B110" i="21"/>
  <c r="J118" i="21"/>
  <c r="L118" i="21"/>
  <c r="H139" i="21"/>
  <c r="W83" i="21"/>
  <c r="T84" i="21"/>
  <c r="S84" i="21" s="1"/>
  <c r="O139" i="21"/>
  <c r="AA96" i="21"/>
  <c r="Z96" i="21" s="1"/>
  <c r="AB96" i="21" s="1"/>
  <c r="AC96" i="21" s="1"/>
  <c r="X97" i="21" s="1"/>
  <c r="AA97" i="21" s="1"/>
  <c r="G140" i="21"/>
  <c r="N140" i="21"/>
  <c r="A141" i="21"/>
  <c r="C110" i="21" l="1"/>
  <c r="E110" i="21" s="1"/>
  <c r="D111" i="21" s="1"/>
  <c r="K118" i="21"/>
  <c r="M118" i="21" s="1"/>
  <c r="L119" i="21" s="1"/>
  <c r="J119" i="21"/>
  <c r="K119" i="21" s="1"/>
  <c r="M119" i="21" s="1"/>
  <c r="J120" i="21" s="1"/>
  <c r="U84" i="21"/>
  <c r="V84" i="21" s="1"/>
  <c r="Q85" i="21" s="1"/>
  <c r="R85" i="21" s="1"/>
  <c r="H140" i="21"/>
  <c r="Y97" i="21"/>
  <c r="Z97" i="21" s="1"/>
  <c r="AB97" i="21" s="1"/>
  <c r="AC97" i="21" s="1"/>
  <c r="X98" i="21" s="1"/>
  <c r="AA98" i="21" s="1"/>
  <c r="O140" i="21"/>
  <c r="G141" i="21"/>
  <c r="H141" i="21" s="1"/>
  <c r="N141" i="21"/>
  <c r="O141" i="21" s="1"/>
  <c r="A142" i="21"/>
  <c r="B111" i="21" l="1"/>
  <c r="C111" i="21" s="1"/>
  <c r="E111" i="21" s="1"/>
  <c r="L120" i="21"/>
  <c r="K120" i="21" s="1"/>
  <c r="M120" i="21" s="1"/>
  <c r="W84" i="21"/>
  <c r="T85" i="21"/>
  <c r="S85" i="21" s="1"/>
  <c r="Y98" i="21"/>
  <c r="Z98" i="21" s="1"/>
  <c r="AB98" i="21" s="1"/>
  <c r="AC98" i="21" s="1"/>
  <c r="X99" i="21" s="1"/>
  <c r="N142" i="21"/>
  <c r="O142" i="21" s="1"/>
  <c r="A143" i="21"/>
  <c r="G142" i="21"/>
  <c r="D112" i="21" l="1"/>
  <c r="B112" i="21"/>
  <c r="C112" i="21" s="1"/>
  <c r="E112" i="21" s="1"/>
  <c r="U85" i="21"/>
  <c r="V85" i="21" s="1"/>
  <c r="Q86" i="21" s="1"/>
  <c r="R86" i="21" s="1"/>
  <c r="H142" i="21"/>
  <c r="AA99" i="21"/>
  <c r="Y99" i="21"/>
  <c r="L121" i="21"/>
  <c r="J121" i="21"/>
  <c r="A144" i="21"/>
  <c r="G143" i="21"/>
  <c r="H143" i="21" s="1"/>
  <c r="N143" i="21"/>
  <c r="D113" i="21" l="1"/>
  <c r="B113" i="21"/>
  <c r="C113" i="21" s="1"/>
  <c r="E113" i="21" s="1"/>
  <c r="D114" i="21" s="1"/>
  <c r="Z99" i="21"/>
  <c r="AB99" i="21" s="1"/>
  <c r="AC99" i="21" s="1"/>
  <c r="X100" i="21" s="1"/>
  <c r="W85" i="21"/>
  <c r="T86" i="21"/>
  <c r="O143" i="21"/>
  <c r="G144" i="21"/>
  <c r="N144" i="21"/>
  <c r="A145" i="21"/>
  <c r="K121" i="21"/>
  <c r="M121" i="21" s="1"/>
  <c r="B114" i="21" l="1"/>
  <c r="C114" i="21" s="1"/>
  <c r="E114" i="21" s="1"/>
  <c r="D115" i="21" s="1"/>
  <c r="O144" i="21"/>
  <c r="S86" i="21"/>
  <c r="AA100" i="21"/>
  <c r="Y100" i="21"/>
  <c r="L122" i="21"/>
  <c r="J122" i="21"/>
  <c r="H144" i="21"/>
  <c r="G145" i="21"/>
  <c r="N145" i="21"/>
  <c r="O145" i="21" s="1"/>
  <c r="A146" i="21"/>
  <c r="B115" i="21" l="1"/>
  <c r="C115" i="21" s="1"/>
  <c r="E115" i="21" s="1"/>
  <c r="D116" i="21" s="1"/>
  <c r="H145" i="21"/>
  <c r="U86" i="21"/>
  <c r="V86" i="21" s="1"/>
  <c r="Q87" i="21" s="1"/>
  <c r="R87" i="21" s="1"/>
  <c r="K122" i="21"/>
  <c r="M122" i="21" s="1"/>
  <c r="L123" i="21" s="1"/>
  <c r="Z100" i="21"/>
  <c r="AB100" i="21" s="1"/>
  <c r="AC100" i="21" s="1"/>
  <c r="X101" i="21" s="1"/>
  <c r="N146" i="21"/>
  <c r="A147" i="21"/>
  <c r="G146" i="21"/>
  <c r="B116" i="21" l="1"/>
  <c r="C116" i="21" s="1"/>
  <c r="E116" i="21" s="1"/>
  <c r="B117" i="21" s="1"/>
  <c r="J123" i="21"/>
  <c r="K123" i="21" s="1"/>
  <c r="M123" i="21" s="1"/>
  <c r="L124" i="21" s="1"/>
  <c r="O146" i="21"/>
  <c r="W86" i="21"/>
  <c r="T87" i="21"/>
  <c r="S87" i="21" s="1"/>
  <c r="AA101" i="21"/>
  <c r="Y101" i="21"/>
  <c r="A148" i="21"/>
  <c r="G147" i="21"/>
  <c r="N147" i="21"/>
  <c r="D117" i="21" l="1"/>
  <c r="C117" i="21" s="1"/>
  <c r="E117" i="21" s="1"/>
  <c r="B118" i="21" s="1"/>
  <c r="J124" i="21"/>
  <c r="K124" i="21" s="1"/>
  <c r="M124" i="21" s="1"/>
  <c r="L125" i="21" s="1"/>
  <c r="H146" i="21"/>
  <c r="U87" i="21"/>
  <c r="V87" i="21" s="1"/>
  <c r="Q88" i="21" s="1"/>
  <c r="R88" i="21" s="1"/>
  <c r="H147" i="21"/>
  <c r="Z101" i="21"/>
  <c r="AB101" i="21" s="1"/>
  <c r="AC101" i="21" s="1"/>
  <c r="X102" i="21" s="1"/>
  <c r="O147" i="21"/>
  <c r="G148" i="21"/>
  <c r="N148" i="21"/>
  <c r="A149" i="21"/>
  <c r="D118" i="21" l="1"/>
  <c r="C118" i="21" s="1"/>
  <c r="E118" i="21" s="1"/>
  <c r="D119" i="21" s="1"/>
  <c r="O148" i="21"/>
  <c r="H148" i="21"/>
  <c r="J125" i="21"/>
  <c r="K125" i="21" s="1"/>
  <c r="M125" i="21" s="1"/>
  <c r="L126" i="21" s="1"/>
  <c r="W87" i="21"/>
  <c r="T88" i="21"/>
  <c r="S88" i="21" s="1"/>
  <c r="Y102" i="21"/>
  <c r="AA102" i="21"/>
  <c r="G149" i="21"/>
  <c r="N149" i="21"/>
  <c r="A150" i="21"/>
  <c r="B119" i="21" l="1"/>
  <c r="C119" i="21" s="1"/>
  <c r="E119" i="21" s="1"/>
  <c r="D120" i="21" s="1"/>
  <c r="H149" i="21"/>
  <c r="J126" i="21"/>
  <c r="K126" i="21" s="1"/>
  <c r="M126" i="21" s="1"/>
  <c r="O149" i="21"/>
  <c r="U88" i="21"/>
  <c r="V88" i="21" s="1"/>
  <c r="Q89" i="21" s="1"/>
  <c r="R89" i="21" s="1"/>
  <c r="Z102" i="21"/>
  <c r="AB102" i="21" s="1"/>
  <c r="AC102" i="21" s="1"/>
  <c r="X103" i="21" s="1"/>
  <c r="N150" i="21"/>
  <c r="A151" i="21"/>
  <c r="G150" i="21"/>
  <c r="B120" i="21" l="1"/>
  <c r="C120" i="21" s="1"/>
  <c r="E120" i="21" s="1"/>
  <c r="D121" i="21" s="1"/>
  <c r="W88" i="21"/>
  <c r="O150" i="21"/>
  <c r="T89" i="21"/>
  <c r="H150" i="21"/>
  <c r="Y103" i="21"/>
  <c r="AA103" i="21"/>
  <c r="L127" i="21"/>
  <c r="J127" i="21"/>
  <c r="K127" i="21" s="1"/>
  <c r="M127" i="21" s="1"/>
  <c r="A152" i="21"/>
  <c r="G151" i="21"/>
  <c r="N151" i="21"/>
  <c r="B121" i="21" l="1"/>
  <c r="C121" i="21" s="1"/>
  <c r="E121" i="21" s="1"/>
  <c r="D122" i="21" s="1"/>
  <c r="S89" i="21"/>
  <c r="Z103" i="21"/>
  <c r="AB103" i="21" s="1"/>
  <c r="AC103" i="21" s="1"/>
  <c r="X104" i="21" s="1"/>
  <c r="H151" i="21"/>
  <c r="O151" i="21"/>
  <c r="L128" i="21"/>
  <c r="J128" i="21"/>
  <c r="G152" i="21"/>
  <c r="N152" i="21"/>
  <c r="A153" i="21"/>
  <c r="B122" i="21" l="1"/>
  <c r="C122" i="21" s="1"/>
  <c r="E122" i="21" s="1"/>
  <c r="D123" i="21" s="1"/>
  <c r="K128" i="21"/>
  <c r="M128" i="21" s="1"/>
  <c r="L129" i="21" s="1"/>
  <c r="U89" i="21"/>
  <c r="V89" i="21" s="1"/>
  <c r="Q90" i="21" s="1"/>
  <c r="R90" i="21" s="1"/>
  <c r="H152" i="21"/>
  <c r="O152" i="21"/>
  <c r="G153" i="21"/>
  <c r="N153" i="21"/>
  <c r="A154" i="21"/>
  <c r="AA104" i="21"/>
  <c r="Y104" i="21"/>
  <c r="B123" i="21" l="1"/>
  <c r="C123" i="21" s="1"/>
  <c r="E123" i="21" s="1"/>
  <c r="B124" i="21" s="1"/>
  <c r="J129" i="21"/>
  <c r="K129" i="21" s="1"/>
  <c r="M129" i="21" s="1"/>
  <c r="L130" i="21" s="1"/>
  <c r="W89" i="21"/>
  <c r="T90" i="21"/>
  <c r="S90" i="21" s="1"/>
  <c r="O153" i="21"/>
  <c r="H153" i="21"/>
  <c r="N154" i="21"/>
  <c r="A155" i="21"/>
  <c r="G154" i="21"/>
  <c r="Z104" i="21"/>
  <c r="AB104" i="21" s="1"/>
  <c r="AC104" i="21" s="1"/>
  <c r="X105" i="21" s="1"/>
  <c r="D124" i="21" l="1"/>
  <c r="C124" i="21" s="1"/>
  <c r="E124" i="21" s="1"/>
  <c r="J130" i="21"/>
  <c r="K130" i="21" s="1"/>
  <c r="M130" i="21" s="1"/>
  <c r="U90" i="21"/>
  <c r="V90" i="21" s="1"/>
  <c r="Q91" i="21" s="1"/>
  <c r="R91" i="21" s="1"/>
  <c r="H154" i="21"/>
  <c r="O154" i="21"/>
  <c r="AA105" i="21"/>
  <c r="Y105" i="21"/>
  <c r="A156" i="21"/>
  <c r="G155" i="21"/>
  <c r="N155" i="21"/>
  <c r="B125" i="21" l="1"/>
  <c r="D125" i="21"/>
  <c r="Z105" i="21"/>
  <c r="AB105" i="21" s="1"/>
  <c r="AC105" i="21" s="1"/>
  <c r="X106" i="21" s="1"/>
  <c r="Y106" i="21" s="1"/>
  <c r="L131" i="21"/>
  <c r="J131" i="21"/>
  <c r="K131" i="21" s="1"/>
  <c r="M131" i="21" s="1"/>
  <c r="J132" i="21" s="1"/>
  <c r="W90" i="21"/>
  <c r="T91" i="21"/>
  <c r="S91" i="21" s="1"/>
  <c r="G156" i="21"/>
  <c r="N156" i="21"/>
  <c r="A157" i="21"/>
  <c r="C125" i="21" l="1"/>
  <c r="E125" i="21" s="1"/>
  <c r="AA106" i="21"/>
  <c r="Z106" i="21" s="1"/>
  <c r="AB106" i="21" s="1"/>
  <c r="AC106" i="21" s="1"/>
  <c r="X107" i="21" s="1"/>
  <c r="L132" i="21"/>
  <c r="K132" i="21" s="1"/>
  <c r="M132" i="21" s="1"/>
  <c r="U91" i="21"/>
  <c r="V91" i="21" s="1"/>
  <c r="Q92" i="21" s="1"/>
  <c r="R92" i="21" s="1"/>
  <c r="O156" i="21"/>
  <c r="G157" i="21"/>
  <c r="N157" i="21"/>
  <c r="A158" i="21"/>
  <c r="D126" i="21" l="1"/>
  <c r="B126" i="21"/>
  <c r="C126" i="21" s="1"/>
  <c r="E126" i="21" s="1"/>
  <c r="H155" i="21"/>
  <c r="O155" i="21"/>
  <c r="W91" i="21"/>
  <c r="T92" i="21"/>
  <c r="S92" i="21" s="1"/>
  <c r="AA107" i="21"/>
  <c r="Y107" i="21"/>
  <c r="Z107" i="21" s="1"/>
  <c r="L133" i="21"/>
  <c r="J133" i="21"/>
  <c r="G158" i="21"/>
  <c r="N158" i="21"/>
  <c r="A159" i="21"/>
  <c r="D127" i="21" l="1"/>
  <c r="B127" i="21"/>
  <c r="C127" i="21" s="1"/>
  <c r="E127" i="21" s="1"/>
  <c r="K133" i="21"/>
  <c r="M133" i="21" s="1"/>
  <c r="U92" i="21"/>
  <c r="V92" i="21" s="1"/>
  <c r="Q93" i="21" s="1"/>
  <c r="R93" i="21" s="1"/>
  <c r="AB107" i="21"/>
  <c r="AC107" i="21" s="1"/>
  <c r="X108" i="21" s="1"/>
  <c r="AA108" i="21" s="1"/>
  <c r="J134" i="21"/>
  <c r="L134" i="21"/>
  <c r="N159" i="21"/>
  <c r="A160" i="21"/>
  <c r="G159" i="21"/>
  <c r="D128" i="21" l="1"/>
  <c r="B128" i="21"/>
  <c r="C128" i="21" s="1"/>
  <c r="E128" i="21" s="1"/>
  <c r="K134" i="21"/>
  <c r="M134" i="21" s="1"/>
  <c r="L135" i="21" s="1"/>
  <c r="W92" i="21"/>
  <c r="T93" i="21"/>
  <c r="S93" i="21" s="1"/>
  <c r="Y108" i="21"/>
  <c r="Z108" i="21" s="1"/>
  <c r="AB108" i="21" s="1"/>
  <c r="AC108" i="21" s="1"/>
  <c r="X109" i="21" s="1"/>
  <c r="J135" i="21"/>
  <c r="A161" i="21"/>
  <c r="G160" i="21"/>
  <c r="N160" i="21"/>
  <c r="D129" i="21" l="1"/>
  <c r="B129" i="21"/>
  <c r="C129" i="21" s="1"/>
  <c r="E129" i="21" s="1"/>
  <c r="O157" i="21"/>
  <c r="H157" i="21"/>
  <c r="U93" i="21"/>
  <c r="V93" i="21" s="1"/>
  <c r="Q94" i="21" s="1"/>
  <c r="R94" i="21" s="1"/>
  <c r="AA109" i="21"/>
  <c r="Y109" i="21"/>
  <c r="A162" i="21"/>
  <c r="G161" i="21"/>
  <c r="N161" i="21"/>
  <c r="K135" i="21"/>
  <c r="M135" i="21" s="1"/>
  <c r="Z109" i="21" l="1"/>
  <c r="H156" i="21"/>
  <c r="D130" i="21"/>
  <c r="B130" i="21"/>
  <c r="C130" i="21" s="1"/>
  <c r="E130" i="21" s="1"/>
  <c r="O158" i="21"/>
  <c r="H158" i="21"/>
  <c r="W93" i="21"/>
  <c r="T94" i="21"/>
  <c r="S94" i="21" s="1"/>
  <c r="N162" i="21"/>
  <c r="G162" i="21"/>
  <c r="A163" i="21"/>
  <c r="AB109" i="21"/>
  <c r="AC109" i="21" s="1"/>
  <c r="X110" i="21" s="1"/>
  <c r="L136" i="21"/>
  <c r="J136" i="21"/>
  <c r="K136" i="21" s="1"/>
  <c r="M136" i="21" s="1"/>
  <c r="D131" i="21" l="1"/>
  <c r="B131" i="21"/>
  <c r="C131" i="21" s="1"/>
  <c r="E131" i="21" s="1"/>
  <c r="O159" i="21"/>
  <c r="H159" i="21"/>
  <c r="U94" i="21"/>
  <c r="V94" i="21" s="1"/>
  <c r="Q95" i="21" s="1"/>
  <c r="R95" i="21" s="1"/>
  <c r="L137" i="21"/>
  <c r="J137" i="21"/>
  <c r="K137" i="21" s="1"/>
  <c r="M137" i="21" s="1"/>
  <c r="G163" i="21"/>
  <c r="A164" i="21"/>
  <c r="N163" i="21"/>
  <c r="Y110" i="21"/>
  <c r="AA110" i="21"/>
  <c r="D132" i="21" l="1"/>
  <c r="B132" i="21"/>
  <c r="C132" i="21" s="1"/>
  <c r="E132" i="21" s="1"/>
  <c r="O160" i="21"/>
  <c r="H160" i="21"/>
  <c r="W94" i="21"/>
  <c r="T95" i="21"/>
  <c r="S95" i="21" s="1"/>
  <c r="Z110" i="21"/>
  <c r="AB110" i="21" s="1"/>
  <c r="AC110" i="21" s="1"/>
  <c r="X111" i="21" s="1"/>
  <c r="AA111" i="21" s="1"/>
  <c r="L138" i="21"/>
  <c r="J138" i="21"/>
  <c r="G164" i="21"/>
  <c r="A165" i="21"/>
  <c r="N164" i="21"/>
  <c r="B133" i="21" l="1"/>
  <c r="D133" i="21"/>
  <c r="O161" i="21"/>
  <c r="H161" i="21"/>
  <c r="U95" i="21"/>
  <c r="W95" i="21" s="1"/>
  <c r="K138" i="21"/>
  <c r="M138" i="21" s="1"/>
  <c r="L139" i="21" s="1"/>
  <c r="Y111" i="21"/>
  <c r="Z111" i="21" s="1"/>
  <c r="AB111" i="21" s="1"/>
  <c r="AC111" i="21" s="1"/>
  <c r="X112" i="21" s="1"/>
  <c r="Y112" i="21" s="1"/>
  <c r="N165" i="21"/>
  <c r="G165" i="21"/>
  <c r="A166" i="21"/>
  <c r="C133" i="21" l="1"/>
  <c r="E133" i="21" s="1"/>
  <c r="D134" i="21" s="1"/>
  <c r="O162" i="21"/>
  <c r="H162" i="21"/>
  <c r="J139" i="21"/>
  <c r="K139" i="21" s="1"/>
  <c r="M139" i="21" s="1"/>
  <c r="J140" i="21" s="1"/>
  <c r="V95" i="21"/>
  <c r="Q96" i="21" s="1"/>
  <c r="AA112" i="21"/>
  <c r="Z112" i="21" s="1"/>
  <c r="AB112" i="21" s="1"/>
  <c r="AC112" i="21" s="1"/>
  <c r="X113" i="21" s="1"/>
  <c r="A167" i="21"/>
  <c r="G166" i="21"/>
  <c r="N166" i="21"/>
  <c r="B134" i="21" l="1"/>
  <c r="C134" i="21" s="1"/>
  <c r="E134" i="21" s="1"/>
  <c r="D135" i="21" s="1"/>
  <c r="H164" i="21"/>
  <c r="O164" i="21"/>
  <c r="O163" i="21"/>
  <c r="H163" i="21"/>
  <c r="L140" i="21"/>
  <c r="K140" i="21" s="1"/>
  <c r="M140" i="21" s="1"/>
  <c r="L141" i="21" s="1"/>
  <c r="R96" i="21"/>
  <c r="T96" i="21"/>
  <c r="AA113" i="21"/>
  <c r="Y113" i="21"/>
  <c r="G167" i="21"/>
  <c r="A168" i="21"/>
  <c r="N167" i="21"/>
  <c r="B135" i="21" l="1"/>
  <c r="C135" i="21" s="1"/>
  <c r="E135" i="21" s="1"/>
  <c r="D136" i="21" s="1"/>
  <c r="S96" i="21"/>
  <c r="J141" i="21"/>
  <c r="K141" i="21" s="1"/>
  <c r="M141" i="21" s="1"/>
  <c r="J142" i="21" s="1"/>
  <c r="Z113" i="21"/>
  <c r="AB113" i="21" s="1"/>
  <c r="AC113" i="21" s="1"/>
  <c r="X114" i="21" s="1"/>
  <c r="AA114" i="21" s="1"/>
  <c r="G168" i="21"/>
  <c r="A169" i="21"/>
  <c r="N168" i="21"/>
  <c r="B136" i="21" l="1"/>
  <c r="C136" i="21" s="1"/>
  <c r="E136" i="21" s="1"/>
  <c r="D137" i="21" s="1"/>
  <c r="H165" i="21"/>
  <c r="O165" i="21"/>
  <c r="U96" i="21"/>
  <c r="V96" i="21" s="1"/>
  <c r="Q97" i="21" s="1"/>
  <c r="L142" i="21"/>
  <c r="K142" i="21" s="1"/>
  <c r="M142" i="21" s="1"/>
  <c r="Y114" i="21"/>
  <c r="Z114" i="21" s="1"/>
  <c r="AB114" i="21" s="1"/>
  <c r="AC114" i="21" s="1"/>
  <c r="X115" i="21" s="1"/>
  <c r="N169" i="21"/>
  <c r="G169" i="21"/>
  <c r="A170" i="21"/>
  <c r="B137" i="21" l="1"/>
  <c r="C137" i="21" s="1"/>
  <c r="E137" i="21" s="1"/>
  <c r="D138" i="21" s="1"/>
  <c r="H166" i="21"/>
  <c r="O166" i="21"/>
  <c r="L143" i="21"/>
  <c r="J143" i="21"/>
  <c r="R97" i="21"/>
  <c r="T97" i="21"/>
  <c r="W96" i="21"/>
  <c r="AA115" i="21"/>
  <c r="Y115" i="21"/>
  <c r="A171" i="21"/>
  <c r="N170" i="21"/>
  <c r="G170" i="21"/>
  <c r="B138" i="21" l="1"/>
  <c r="C138" i="21" s="1"/>
  <c r="E138" i="21" s="1"/>
  <c r="B139" i="21" s="1"/>
  <c r="O167" i="21"/>
  <c r="H167" i="21"/>
  <c r="O168" i="21"/>
  <c r="H168" i="21"/>
  <c r="Z115" i="21"/>
  <c r="AB115" i="21" s="1"/>
  <c r="AC115" i="21" s="1"/>
  <c r="X116" i="21" s="1"/>
  <c r="K143" i="21"/>
  <c r="M143" i="21" s="1"/>
  <c r="S97" i="21"/>
  <c r="N171" i="21"/>
  <c r="A172" i="21"/>
  <c r="G171" i="21"/>
  <c r="D139" i="21" l="1"/>
  <c r="C139" i="21" s="1"/>
  <c r="E139" i="21" s="1"/>
  <c r="L144" i="21"/>
  <c r="J144" i="21"/>
  <c r="K144" i="21" s="1"/>
  <c r="M144" i="21" s="1"/>
  <c r="J145" i="21" s="1"/>
  <c r="U97" i="21"/>
  <c r="V97" i="21" s="1"/>
  <c r="Q98" i="21" s="1"/>
  <c r="G172" i="21"/>
  <c r="A173" i="21"/>
  <c r="N172" i="21"/>
  <c r="AA116" i="21"/>
  <c r="Y116" i="21"/>
  <c r="D140" i="21" l="1"/>
  <c r="B140" i="21"/>
  <c r="L145" i="21"/>
  <c r="K145" i="21" s="1"/>
  <c r="M145" i="21" s="1"/>
  <c r="W97" i="21"/>
  <c r="R98" i="21"/>
  <c r="T98" i="21"/>
  <c r="Z116" i="21"/>
  <c r="AB116" i="21" s="1"/>
  <c r="AC116" i="21" s="1"/>
  <c r="X117" i="21" s="1"/>
  <c r="N173" i="21"/>
  <c r="G173" i="21"/>
  <c r="A174" i="21"/>
  <c r="C140" i="21" l="1"/>
  <c r="E140" i="21" s="1"/>
  <c r="B141" i="21" s="1"/>
  <c r="S98" i="21"/>
  <c r="U98" i="21" s="1"/>
  <c r="V98" i="21" s="1"/>
  <c r="Q99" i="21" s="1"/>
  <c r="R99" i="21" s="1"/>
  <c r="O169" i="21"/>
  <c r="H169" i="21"/>
  <c r="L146" i="21"/>
  <c r="J146" i="21"/>
  <c r="K146" i="21" s="1"/>
  <c r="M146" i="21" s="1"/>
  <c r="AA117" i="21"/>
  <c r="Y117" i="21"/>
  <c r="A175" i="21"/>
  <c r="G174" i="21"/>
  <c r="N174" i="21"/>
  <c r="D141" i="21" l="1"/>
  <c r="C141" i="21" s="1"/>
  <c r="E141" i="21" s="1"/>
  <c r="Z117" i="21"/>
  <c r="AB117" i="21" s="1"/>
  <c r="AC117" i="21" s="1"/>
  <c r="X118" i="21" s="1"/>
  <c r="W98" i="21"/>
  <c r="T99" i="21"/>
  <c r="S99" i="21" s="1"/>
  <c r="U99" i="21" s="1"/>
  <c r="V99" i="21" s="1"/>
  <c r="Q100" i="21" s="1"/>
  <c r="O171" i="21"/>
  <c r="H171" i="21"/>
  <c r="H170" i="21"/>
  <c r="O170" i="21"/>
  <c r="L147" i="21"/>
  <c r="J147" i="21"/>
  <c r="A176" i="21"/>
  <c r="N175" i="21"/>
  <c r="G175" i="21"/>
  <c r="B142" i="21" l="1"/>
  <c r="D142" i="21"/>
  <c r="K147" i="21"/>
  <c r="M147" i="21" s="1"/>
  <c r="J148" i="21" s="1"/>
  <c r="H172" i="21"/>
  <c r="O172" i="21"/>
  <c r="W99" i="21"/>
  <c r="R100" i="21"/>
  <c r="T100" i="21"/>
  <c r="N176" i="21"/>
  <c r="G176" i="21"/>
  <c r="A177" i="21"/>
  <c r="Y118" i="21"/>
  <c r="AA118" i="21"/>
  <c r="C142" i="21" l="1"/>
  <c r="E142" i="21" s="1"/>
  <c r="L148" i="21"/>
  <c r="K148" i="21" s="1"/>
  <c r="M148" i="21" s="1"/>
  <c r="H173" i="21"/>
  <c r="O173" i="21"/>
  <c r="S100" i="21"/>
  <c r="Z118" i="21"/>
  <c r="AB118" i="21" s="1"/>
  <c r="AC118" i="21" s="1"/>
  <c r="X119" i="21" s="1"/>
  <c r="G177" i="21"/>
  <c r="N177" i="21"/>
  <c r="A178" i="21"/>
  <c r="B143" i="21" l="1"/>
  <c r="C143" i="21" s="1"/>
  <c r="E143" i="21" s="1"/>
  <c r="D143" i="21"/>
  <c r="L149" i="21"/>
  <c r="J149" i="21"/>
  <c r="K149" i="21" s="1"/>
  <c r="M149" i="21" s="1"/>
  <c r="J150" i="21" s="1"/>
  <c r="O174" i="21"/>
  <c r="H174" i="21"/>
  <c r="U100" i="21"/>
  <c r="V100" i="21" s="1"/>
  <c r="Q101" i="21" s="1"/>
  <c r="Y119" i="21"/>
  <c r="AA119" i="21"/>
  <c r="N178" i="21"/>
  <c r="A179" i="21"/>
  <c r="G178" i="21"/>
  <c r="D144" i="21" l="1"/>
  <c r="B144" i="21"/>
  <c r="C144" i="21" s="1"/>
  <c r="E144" i="21" s="1"/>
  <c r="L150" i="21"/>
  <c r="K150" i="21" s="1"/>
  <c r="M150" i="21" s="1"/>
  <c r="L151" i="21"/>
  <c r="J151" i="21"/>
  <c r="K151" i="21" s="1"/>
  <c r="M151" i="21" s="1"/>
  <c r="L152" i="21" s="1"/>
  <c r="W100" i="21"/>
  <c r="R101" i="21"/>
  <c r="T101" i="21"/>
  <c r="Z119" i="21"/>
  <c r="AB119" i="21" s="1"/>
  <c r="AC119" i="21" s="1"/>
  <c r="X120" i="21" s="1"/>
  <c r="N179" i="21"/>
  <c r="G179" i="21"/>
  <c r="A180" i="21"/>
  <c r="D145" i="21" l="1"/>
  <c r="B145" i="21"/>
  <c r="C145" i="21" s="1"/>
  <c r="E145" i="21" s="1"/>
  <c r="J152" i="21"/>
  <c r="K152" i="21" s="1"/>
  <c r="M152" i="21" s="1"/>
  <c r="S101" i="21"/>
  <c r="AA120" i="21"/>
  <c r="Y120" i="21"/>
  <c r="Z120" i="21" s="1"/>
  <c r="A181" i="21"/>
  <c r="N180" i="21"/>
  <c r="G180" i="21"/>
  <c r="D146" i="21" l="1"/>
  <c r="B146" i="21"/>
  <c r="C146" i="21" s="1"/>
  <c r="E146" i="21" s="1"/>
  <c r="O175" i="21"/>
  <c r="H175" i="21"/>
  <c r="J153" i="21"/>
  <c r="K153" i="21" s="1"/>
  <c r="M153" i="21" s="1"/>
  <c r="J154" i="21" s="1"/>
  <c r="L153" i="21"/>
  <c r="U101" i="21"/>
  <c r="V101" i="21" s="1"/>
  <c r="Q102" i="21" s="1"/>
  <c r="AB120" i="21"/>
  <c r="AC120" i="21" s="1"/>
  <c r="X121" i="21" s="1"/>
  <c r="N181" i="21"/>
  <c r="G181" i="21"/>
  <c r="A182" i="21"/>
  <c r="B147" i="21" l="1"/>
  <c r="C147" i="21" s="1"/>
  <c r="E147" i="21" s="1"/>
  <c r="D147" i="21"/>
  <c r="L154" i="21"/>
  <c r="O176" i="21"/>
  <c r="H176" i="21"/>
  <c r="K154" i="21"/>
  <c r="M154" i="21" s="1"/>
  <c r="L155" i="21" s="1"/>
  <c r="W101" i="21"/>
  <c r="R102" i="21"/>
  <c r="T102" i="21"/>
  <c r="AA121" i="21"/>
  <c r="Y121" i="21"/>
  <c r="A183" i="21"/>
  <c r="G182" i="21"/>
  <c r="N182" i="21"/>
  <c r="D148" i="21" l="1"/>
  <c r="B148" i="21"/>
  <c r="C148" i="21" s="1"/>
  <c r="E148" i="21" s="1"/>
  <c r="J155" i="21"/>
  <c r="K155" i="21" s="1"/>
  <c r="M155" i="21" s="1"/>
  <c r="L156" i="21" s="1"/>
  <c r="O177" i="21"/>
  <c r="H177" i="21"/>
  <c r="O178" i="21"/>
  <c r="H178" i="21"/>
  <c r="S102" i="21"/>
  <c r="U102" i="21" s="1"/>
  <c r="V102" i="21" s="1"/>
  <c r="Q103" i="21" s="1"/>
  <c r="Z121" i="21"/>
  <c r="AB121" i="21" s="1"/>
  <c r="AC121" i="21" s="1"/>
  <c r="X122" i="21" s="1"/>
  <c r="N183" i="21"/>
  <c r="A184" i="21"/>
  <c r="G183" i="21"/>
  <c r="D149" i="21" l="1"/>
  <c r="B149" i="21"/>
  <c r="C149" i="21" s="1"/>
  <c r="E149" i="21" s="1"/>
  <c r="J156" i="21"/>
  <c r="K156" i="21" s="1"/>
  <c r="M156" i="21" s="1"/>
  <c r="R103" i="21"/>
  <c r="T103" i="21"/>
  <c r="W102" i="21"/>
  <c r="Y122" i="21"/>
  <c r="AA122" i="21"/>
  <c r="G184" i="21"/>
  <c r="A185" i="21"/>
  <c r="N184" i="21"/>
  <c r="D150" i="21" l="1"/>
  <c r="B150" i="21"/>
  <c r="C150" i="21" s="1"/>
  <c r="E150" i="21" s="1"/>
  <c r="L157" i="21"/>
  <c r="J157" i="21"/>
  <c r="K157" i="21" s="1"/>
  <c r="M157" i="21" s="1"/>
  <c r="J158" i="21" s="1"/>
  <c r="H179" i="21"/>
  <c r="O179" i="21"/>
  <c r="S103" i="21"/>
  <c r="U103" i="21" s="1"/>
  <c r="V103" i="21" s="1"/>
  <c r="Q104" i="21" s="1"/>
  <c r="R104" i="21" s="1"/>
  <c r="Z122" i="21"/>
  <c r="AB122" i="21" s="1"/>
  <c r="AC122" i="21" s="1"/>
  <c r="X123" i="21" s="1"/>
  <c r="AA123" i="21" s="1"/>
  <c r="N185" i="21"/>
  <c r="G185" i="21"/>
  <c r="A186" i="21"/>
  <c r="D151" i="21" l="1"/>
  <c r="B151" i="21"/>
  <c r="C151" i="21" s="1"/>
  <c r="E151" i="21" s="1"/>
  <c r="O180" i="21"/>
  <c r="H180" i="21"/>
  <c r="W103" i="21"/>
  <c r="T104" i="21"/>
  <c r="S104" i="21" s="1"/>
  <c r="L158" i="21"/>
  <c r="K158" i="21" s="1"/>
  <c r="M158" i="21" s="1"/>
  <c r="Y123" i="21"/>
  <c r="Z123" i="21" s="1"/>
  <c r="AB123" i="21" s="1"/>
  <c r="AC123" i="21" s="1"/>
  <c r="X124" i="21" s="1"/>
  <c r="Y124" i="21" s="1"/>
  <c r="A187" i="21"/>
  <c r="G186" i="21"/>
  <c r="N186" i="21"/>
  <c r="D152" i="21" l="1"/>
  <c r="B152" i="21"/>
  <c r="C152" i="21" s="1"/>
  <c r="E152" i="21" s="1"/>
  <c r="O181" i="21"/>
  <c r="H181" i="21"/>
  <c r="H182" i="21"/>
  <c r="O182" i="21"/>
  <c r="J159" i="21"/>
  <c r="K159" i="21" s="1"/>
  <c r="M159" i="21" s="1"/>
  <c r="L159" i="21"/>
  <c r="U104" i="21"/>
  <c r="V104" i="21" s="1"/>
  <c r="Q105" i="21" s="1"/>
  <c r="AA124" i="21"/>
  <c r="Z124" i="21" s="1"/>
  <c r="AB124" i="21" s="1"/>
  <c r="AC124" i="21" s="1"/>
  <c r="X125" i="21" s="1"/>
  <c r="AA125" i="21" s="1"/>
  <c r="N187" i="21"/>
  <c r="A188" i="21"/>
  <c r="G187" i="21"/>
  <c r="B153" i="21" l="1"/>
  <c r="D153" i="21"/>
  <c r="W104" i="21"/>
  <c r="R105" i="21"/>
  <c r="T105" i="21"/>
  <c r="Y125" i="21"/>
  <c r="Z125" i="21" s="1"/>
  <c r="AB125" i="21" s="1"/>
  <c r="AC125" i="21" s="1"/>
  <c r="X126" i="21" s="1"/>
  <c r="G188" i="21"/>
  <c r="A189" i="21"/>
  <c r="N188" i="21"/>
  <c r="L160" i="21"/>
  <c r="J160" i="21"/>
  <c r="C153" i="21" l="1"/>
  <c r="E153" i="21" s="1"/>
  <c r="K160" i="21"/>
  <c r="M160" i="21" s="1"/>
  <c r="O183" i="21"/>
  <c r="H183" i="21"/>
  <c r="S105" i="21"/>
  <c r="U105" i="21" s="1"/>
  <c r="Y126" i="21"/>
  <c r="AA126" i="21"/>
  <c r="L161" i="21"/>
  <c r="J161" i="21"/>
  <c r="N189" i="21"/>
  <c r="G189" i="21"/>
  <c r="A190" i="21"/>
  <c r="B154" i="21" l="1"/>
  <c r="C154" i="21" s="1"/>
  <c r="E154" i="21" s="1"/>
  <c r="D154" i="21"/>
  <c r="Z126" i="21"/>
  <c r="AB126" i="21" s="1"/>
  <c r="AC126" i="21" s="1"/>
  <c r="X127" i="21" s="1"/>
  <c r="Y127" i="21" s="1"/>
  <c r="K161" i="21"/>
  <c r="M161" i="21" s="1"/>
  <c r="V105" i="21"/>
  <c r="Q106" i="21" s="1"/>
  <c r="W105" i="21"/>
  <c r="L162" i="21"/>
  <c r="J162" i="21"/>
  <c r="A191" i="21"/>
  <c r="G190" i="21"/>
  <c r="N190" i="21"/>
  <c r="D155" i="21" l="1"/>
  <c r="B155" i="21"/>
  <c r="C155" i="21" s="1"/>
  <c r="E155" i="21" s="1"/>
  <c r="D156" i="21" s="1"/>
  <c r="AA127" i="21"/>
  <c r="Z127" i="21" s="1"/>
  <c r="AB127" i="21" s="1"/>
  <c r="AC127" i="21" s="1"/>
  <c r="X128" i="21" s="1"/>
  <c r="AA128" i="21" s="1"/>
  <c r="O184" i="21"/>
  <c r="H184" i="21"/>
  <c r="K162" i="21"/>
  <c r="M162" i="21" s="1"/>
  <c r="J163" i="21" s="1"/>
  <c r="T106" i="21"/>
  <c r="R106" i="21"/>
  <c r="N191" i="21"/>
  <c r="A192" i="21"/>
  <c r="G191" i="21"/>
  <c r="B156" i="21" l="1"/>
  <c r="C156" i="21" s="1"/>
  <c r="E156" i="21" s="1"/>
  <c r="D157" i="21" s="1"/>
  <c r="L163" i="21"/>
  <c r="S106" i="21"/>
  <c r="Y128" i="21"/>
  <c r="Z128" i="21" s="1"/>
  <c r="AB128" i="21" s="1"/>
  <c r="AC128" i="21" s="1"/>
  <c r="X129" i="21" s="1"/>
  <c r="G192" i="21"/>
  <c r="A193" i="21"/>
  <c r="N192" i="21"/>
  <c r="K163" i="21"/>
  <c r="M163" i="21" s="1"/>
  <c r="B157" i="21" l="1"/>
  <c r="C157" i="21" s="1"/>
  <c r="E157" i="21" s="1"/>
  <c r="D158" i="21" s="1"/>
  <c r="H185" i="21"/>
  <c r="O185" i="21"/>
  <c r="U106" i="21"/>
  <c r="V106" i="21" s="1"/>
  <c r="Q107" i="21" s="1"/>
  <c r="AA129" i="21"/>
  <c r="Y129" i="21"/>
  <c r="N193" i="21"/>
  <c r="G193" i="21"/>
  <c r="A194" i="21"/>
  <c r="L164" i="21"/>
  <c r="J164" i="21"/>
  <c r="K164" i="21" s="1"/>
  <c r="M164" i="21" s="1"/>
  <c r="B158" i="21" l="1"/>
  <c r="C158" i="21" s="1"/>
  <c r="E158" i="21" s="1"/>
  <c r="D159" i="21" s="1"/>
  <c r="W106" i="21"/>
  <c r="T107" i="21"/>
  <c r="R107" i="21"/>
  <c r="L165" i="21"/>
  <c r="J165" i="21"/>
  <c r="Z129" i="21"/>
  <c r="AB129" i="21" s="1"/>
  <c r="AC129" i="21" s="1"/>
  <c r="X130" i="21" s="1"/>
  <c r="A195" i="21"/>
  <c r="G194" i="21"/>
  <c r="N194" i="21"/>
  <c r="B159" i="21" l="1"/>
  <c r="C159" i="21" s="1"/>
  <c r="E159" i="21" s="1"/>
  <c r="O186" i="21"/>
  <c r="H186" i="21"/>
  <c r="S107" i="21"/>
  <c r="K165" i="21"/>
  <c r="M165" i="21" s="1"/>
  <c r="L166" i="21" s="1"/>
  <c r="D160" i="21"/>
  <c r="B160" i="21"/>
  <c r="C160" i="21" s="1"/>
  <c r="E160" i="21" s="1"/>
  <c r="Y130" i="21"/>
  <c r="AA130" i="21"/>
  <c r="N195" i="21"/>
  <c r="A196" i="21"/>
  <c r="G195" i="21"/>
  <c r="H187" i="21" l="1"/>
  <c r="O187" i="21"/>
  <c r="J166" i="21"/>
  <c r="K166" i="21" s="1"/>
  <c r="M166" i="21" s="1"/>
  <c r="L167" i="21" s="1"/>
  <c r="U107" i="21"/>
  <c r="V107" i="21" s="1"/>
  <c r="Q108" i="21" s="1"/>
  <c r="B161" i="21"/>
  <c r="D161" i="21"/>
  <c r="Z130" i="21"/>
  <c r="AB130" i="21" s="1"/>
  <c r="AC130" i="21" s="1"/>
  <c r="X131" i="21" s="1"/>
  <c r="G196" i="21"/>
  <c r="A197" i="21"/>
  <c r="N196" i="21"/>
  <c r="C161" i="21" l="1"/>
  <c r="E161" i="21" s="1"/>
  <c r="B162" i="21" s="1"/>
  <c r="H188" i="21"/>
  <c r="O188" i="21"/>
  <c r="J167" i="21"/>
  <c r="K167" i="21" s="1"/>
  <c r="M167" i="21" s="1"/>
  <c r="L168" i="21" s="1"/>
  <c r="W107" i="21"/>
  <c r="R108" i="21"/>
  <c r="T108" i="21"/>
  <c r="D162" i="21"/>
  <c r="AA131" i="21"/>
  <c r="Y131" i="21"/>
  <c r="N197" i="21"/>
  <c r="G197" i="21"/>
  <c r="A198" i="21"/>
  <c r="C162" i="21" l="1"/>
  <c r="E162" i="21" s="1"/>
  <c r="D163" i="21" s="1"/>
  <c r="J168" i="21"/>
  <c r="K168" i="21" s="1"/>
  <c r="M168" i="21" s="1"/>
  <c r="L169" i="21" s="1"/>
  <c r="H189" i="21"/>
  <c r="O189" i="21"/>
  <c r="S108" i="21"/>
  <c r="B163" i="21"/>
  <c r="Z131" i="21"/>
  <c r="AB131" i="21" s="1"/>
  <c r="AC131" i="21" s="1"/>
  <c r="X132" i="21" s="1"/>
  <c r="Y132" i="21" s="1"/>
  <c r="A199" i="21"/>
  <c r="G198" i="21"/>
  <c r="N198" i="21"/>
  <c r="C163" i="21" l="1"/>
  <c r="E163" i="21" s="1"/>
  <c r="O190" i="21"/>
  <c r="H190" i="21"/>
  <c r="U108" i="21"/>
  <c r="V108" i="21" s="1"/>
  <c r="Q109" i="21" s="1"/>
  <c r="J169" i="21"/>
  <c r="K169" i="21" s="1"/>
  <c r="M169" i="21" s="1"/>
  <c r="L170" i="21" s="1"/>
  <c r="B164" i="21"/>
  <c r="D164" i="21"/>
  <c r="AA132" i="21"/>
  <c r="Z132" i="21" s="1"/>
  <c r="AB132" i="21" s="1"/>
  <c r="AC132" i="21" s="1"/>
  <c r="X133" i="21" s="1"/>
  <c r="N199" i="21"/>
  <c r="A200" i="21"/>
  <c r="G199" i="21"/>
  <c r="R109" i="21" l="1"/>
  <c r="T109" i="21"/>
  <c r="J170" i="21"/>
  <c r="K170" i="21" s="1"/>
  <c r="M170" i="21" s="1"/>
  <c r="W108" i="21"/>
  <c r="C164" i="21"/>
  <c r="E164" i="21" s="1"/>
  <c r="B165" i="21" s="1"/>
  <c r="AA133" i="21"/>
  <c r="Y133" i="21"/>
  <c r="G200" i="21"/>
  <c r="A201" i="21"/>
  <c r="N200" i="21"/>
  <c r="S109" i="21" l="1"/>
  <c r="U109" i="21" s="1"/>
  <c r="V109" i="21" s="1"/>
  <c r="Q110" i="21" s="1"/>
  <c r="D165" i="21"/>
  <c r="C165" i="21" s="1"/>
  <c r="E165" i="21" s="1"/>
  <c r="L171" i="21"/>
  <c r="J171" i="21"/>
  <c r="K171" i="21" s="1"/>
  <c r="M171" i="21" s="1"/>
  <c r="L172" i="21" s="1"/>
  <c r="Z133" i="21"/>
  <c r="AB133" i="21" s="1"/>
  <c r="AC133" i="21" s="1"/>
  <c r="X134" i="21" s="1"/>
  <c r="AA134" i="21" s="1"/>
  <c r="N201" i="21"/>
  <c r="G201" i="21"/>
  <c r="A202" i="21"/>
  <c r="B166" i="21" l="1"/>
  <c r="O191" i="21"/>
  <c r="H191" i="21"/>
  <c r="W109" i="21"/>
  <c r="R110" i="21"/>
  <c r="T110" i="21"/>
  <c r="Y134" i="21"/>
  <c r="Z134" i="21" s="1"/>
  <c r="AB134" i="21" s="1"/>
  <c r="AC134" i="21" s="1"/>
  <c r="X135" i="21" s="1"/>
  <c r="Y135" i="21" s="1"/>
  <c r="J172" i="21"/>
  <c r="K172" i="21" s="1"/>
  <c r="M172" i="21" s="1"/>
  <c r="J173" i="21" s="1"/>
  <c r="D166" i="21"/>
  <c r="A203" i="21"/>
  <c r="G202" i="21"/>
  <c r="N202" i="21"/>
  <c r="C166" i="21" l="1"/>
  <c r="E166" i="21" s="1"/>
  <c r="D167" i="21" s="1"/>
  <c r="S110" i="21"/>
  <c r="U110" i="21" s="1"/>
  <c r="V110" i="21" s="1"/>
  <c r="Q111" i="21" s="1"/>
  <c r="T111" i="21" s="1"/>
  <c r="H193" i="21"/>
  <c r="O193" i="21"/>
  <c r="H192" i="21"/>
  <c r="O192" i="21"/>
  <c r="L173" i="21"/>
  <c r="K173" i="21" s="1"/>
  <c r="M173" i="21" s="1"/>
  <c r="L174" i="21" s="1"/>
  <c r="B167" i="21"/>
  <c r="AA135" i="21"/>
  <c r="Z135" i="21" s="1"/>
  <c r="AB135" i="21" s="1"/>
  <c r="AC135" i="21" s="1"/>
  <c r="X136" i="21" s="1"/>
  <c r="N203" i="21"/>
  <c r="A204" i="21"/>
  <c r="G203" i="21"/>
  <c r="C167" i="21" l="1"/>
  <c r="E167" i="21" s="1"/>
  <c r="D168" i="21" s="1"/>
  <c r="W110" i="21"/>
  <c r="R111" i="21"/>
  <c r="S111" i="21" s="1"/>
  <c r="J174" i="21"/>
  <c r="K174" i="21" s="1"/>
  <c r="M174" i="21" s="1"/>
  <c r="L175" i="21" s="1"/>
  <c r="B168" i="21"/>
  <c r="AA136" i="21"/>
  <c r="Y136" i="21"/>
  <c r="G204" i="21"/>
  <c r="A205" i="21"/>
  <c r="N204" i="21"/>
  <c r="C168" i="21" l="1"/>
  <c r="E168" i="21" s="1"/>
  <c r="D169" i="21" s="1"/>
  <c r="O194" i="21"/>
  <c r="H194" i="21"/>
  <c r="U111" i="21"/>
  <c r="V111" i="21" s="1"/>
  <c r="Q112" i="21" s="1"/>
  <c r="T112" i="21" s="1"/>
  <c r="Z136" i="21"/>
  <c r="AB136" i="21" s="1"/>
  <c r="AC136" i="21" s="1"/>
  <c r="X137" i="21" s="1"/>
  <c r="Y137" i="21" s="1"/>
  <c r="J175" i="21"/>
  <c r="K175" i="21" s="1"/>
  <c r="M175" i="21" s="1"/>
  <c r="J176" i="21" s="1"/>
  <c r="N205" i="21"/>
  <c r="G205" i="21"/>
  <c r="A206" i="21"/>
  <c r="B169" i="21" l="1"/>
  <c r="C169" i="21" s="1"/>
  <c r="E169" i="21" s="1"/>
  <c r="D170" i="21" s="1"/>
  <c r="H195" i="21"/>
  <c r="O195" i="21"/>
  <c r="H196" i="21"/>
  <c r="O196" i="21"/>
  <c r="R112" i="21"/>
  <c r="S112" i="21" s="1"/>
  <c r="W111" i="21"/>
  <c r="AA137" i="21"/>
  <c r="Z137" i="21" s="1"/>
  <c r="AB137" i="21" s="1"/>
  <c r="AC137" i="21" s="1"/>
  <c r="X138" i="21" s="1"/>
  <c r="Y138" i="21" s="1"/>
  <c r="L176" i="21"/>
  <c r="K176" i="21" s="1"/>
  <c r="M176" i="21" s="1"/>
  <c r="A207" i="21"/>
  <c r="G206" i="21"/>
  <c r="N206" i="21"/>
  <c r="B170" i="21" l="1"/>
  <c r="C170" i="21" s="1"/>
  <c r="E170" i="21" s="1"/>
  <c r="B171" i="21" s="1"/>
  <c r="U112" i="21"/>
  <c r="V112" i="21" s="1"/>
  <c r="Q113" i="21" s="1"/>
  <c r="AA138" i="21"/>
  <c r="Z138" i="21" s="1"/>
  <c r="AB138" i="21" s="1"/>
  <c r="AC138" i="21" s="1"/>
  <c r="X139" i="21" s="1"/>
  <c r="L177" i="21"/>
  <c r="J177" i="21"/>
  <c r="K177" i="21" s="1"/>
  <c r="M177" i="21" s="1"/>
  <c r="L178" i="21" s="1"/>
  <c r="N207" i="21"/>
  <c r="A208" i="21"/>
  <c r="G207" i="21"/>
  <c r="D171" i="21" l="1"/>
  <c r="C171" i="21" s="1"/>
  <c r="E171" i="21" s="1"/>
  <c r="T113" i="21"/>
  <c r="R113" i="21"/>
  <c r="W112" i="21"/>
  <c r="J178" i="21"/>
  <c r="K178" i="21" s="1"/>
  <c r="M178" i="21" s="1"/>
  <c r="J179" i="21" s="1"/>
  <c r="AA139" i="21"/>
  <c r="Y139" i="21"/>
  <c r="G208" i="21"/>
  <c r="A209" i="21"/>
  <c r="N208" i="21"/>
  <c r="D172" i="21" l="1"/>
  <c r="B172" i="21"/>
  <c r="O197" i="21"/>
  <c r="H197" i="21"/>
  <c r="S113" i="21"/>
  <c r="L179" i="21"/>
  <c r="K179" i="21" s="1"/>
  <c r="M179" i="21" s="1"/>
  <c r="Z139" i="21"/>
  <c r="AB139" i="21" s="1"/>
  <c r="AC139" i="21" s="1"/>
  <c r="X140" i="21" s="1"/>
  <c r="N209" i="21"/>
  <c r="G209" i="21"/>
  <c r="A210" i="21"/>
  <c r="C172" i="21" l="1"/>
  <c r="E172" i="21" s="1"/>
  <c r="B173" i="21" s="1"/>
  <c r="H198" i="21"/>
  <c r="O198" i="21"/>
  <c r="U113" i="21"/>
  <c r="V113" i="21" s="1"/>
  <c r="Q114" i="21" s="1"/>
  <c r="L180" i="21"/>
  <c r="J180" i="21"/>
  <c r="AA140" i="21"/>
  <c r="Y140" i="21"/>
  <c r="A211" i="21"/>
  <c r="G210" i="21"/>
  <c r="N210" i="21"/>
  <c r="D173" i="21" l="1"/>
  <c r="C173" i="21" s="1"/>
  <c r="E173" i="21" s="1"/>
  <c r="H200" i="21"/>
  <c r="O200" i="21"/>
  <c r="K180" i="21"/>
  <c r="M180" i="21" s="1"/>
  <c r="L181" i="21" s="1"/>
  <c r="H199" i="21"/>
  <c r="O199" i="21"/>
  <c r="W113" i="21"/>
  <c r="T114" i="21"/>
  <c r="R114" i="21"/>
  <c r="Z140" i="21"/>
  <c r="AB140" i="21" s="1"/>
  <c r="AC140" i="21" s="1"/>
  <c r="X141" i="21" s="1"/>
  <c r="N211" i="21"/>
  <c r="A212" i="21"/>
  <c r="G211" i="21"/>
  <c r="S114" i="21" l="1"/>
  <c r="B174" i="21"/>
  <c r="D174" i="21"/>
  <c r="J181" i="21"/>
  <c r="K181" i="21" s="1"/>
  <c r="M181" i="21" s="1"/>
  <c r="O201" i="21"/>
  <c r="H201" i="21"/>
  <c r="U114" i="21"/>
  <c r="V114" i="21" s="1"/>
  <c r="Q115" i="21" s="1"/>
  <c r="AA141" i="21"/>
  <c r="Y141" i="21"/>
  <c r="G212" i="21"/>
  <c r="A213" i="21"/>
  <c r="N212" i="21"/>
  <c r="C174" i="21" l="1"/>
  <c r="E174" i="21" s="1"/>
  <c r="J182" i="21"/>
  <c r="L182" i="21"/>
  <c r="W114" i="21"/>
  <c r="R115" i="21"/>
  <c r="T115" i="21"/>
  <c r="N213" i="21"/>
  <c r="G213" i="21"/>
  <c r="A214" i="21"/>
  <c r="Z141" i="21"/>
  <c r="AB141" i="21" s="1"/>
  <c r="AC141" i="21" s="1"/>
  <c r="X142" i="21" s="1"/>
  <c r="K182" i="21" l="1"/>
  <c r="M182" i="21" s="1"/>
  <c r="L183" i="21" s="1"/>
  <c r="B175" i="21"/>
  <c r="D175" i="21"/>
  <c r="H203" i="21"/>
  <c r="O203" i="21"/>
  <c r="H202" i="21"/>
  <c r="O202" i="21"/>
  <c r="S115" i="21"/>
  <c r="U115" i="21" s="1"/>
  <c r="V115" i="21" s="1"/>
  <c r="Q116" i="21" s="1"/>
  <c r="J183" i="21"/>
  <c r="K183" i="21" s="1"/>
  <c r="M183" i="21" s="1"/>
  <c r="Y142" i="21"/>
  <c r="AA142" i="21"/>
  <c r="A215" i="21"/>
  <c r="G214" i="21"/>
  <c r="N214" i="21"/>
  <c r="C175" i="21" l="1"/>
  <c r="E175" i="21" s="1"/>
  <c r="D176" i="21" s="1"/>
  <c r="L184" i="21"/>
  <c r="J184" i="21"/>
  <c r="K184" i="21" s="1"/>
  <c r="M184" i="21" s="1"/>
  <c r="L185" i="21" s="1"/>
  <c r="W115" i="21"/>
  <c r="R116" i="21"/>
  <c r="T116" i="21"/>
  <c r="Z142" i="21"/>
  <c r="AB142" i="21" s="1"/>
  <c r="AC142" i="21" s="1"/>
  <c r="X143" i="21" s="1"/>
  <c r="N215" i="21"/>
  <c r="A216" i="21"/>
  <c r="G215" i="21"/>
  <c r="B176" i="21" l="1"/>
  <c r="C176" i="21" s="1"/>
  <c r="E176" i="21" s="1"/>
  <c r="O205" i="21"/>
  <c r="H205" i="21"/>
  <c r="H204" i="21"/>
  <c r="O204" i="21"/>
  <c r="S116" i="21"/>
  <c r="J185" i="21"/>
  <c r="K185" i="21" s="1"/>
  <c r="M185" i="21" s="1"/>
  <c r="L186" i="21" s="1"/>
  <c r="Y143" i="21"/>
  <c r="AA143" i="21"/>
  <c r="G216" i="21"/>
  <c r="A217" i="21"/>
  <c r="N216" i="21"/>
  <c r="D177" i="21" l="1"/>
  <c r="B177" i="21"/>
  <c r="C177" i="21" s="1"/>
  <c r="E177" i="21" s="1"/>
  <c r="B178" i="21" s="1"/>
  <c r="H206" i="21"/>
  <c r="O206" i="21"/>
  <c r="J186" i="21"/>
  <c r="K186" i="21" s="1"/>
  <c r="M186" i="21" s="1"/>
  <c r="L187" i="21" s="1"/>
  <c r="U116" i="21"/>
  <c r="V116" i="21" s="1"/>
  <c r="Q117" i="21" s="1"/>
  <c r="Z143" i="21"/>
  <c r="AB143" i="21" s="1"/>
  <c r="AC143" i="21" s="1"/>
  <c r="X144" i="21" s="1"/>
  <c r="AA144" i="21" s="1"/>
  <c r="N217" i="21"/>
  <c r="G217" i="21"/>
  <c r="A218" i="21"/>
  <c r="D178" i="21" l="1"/>
  <c r="C178" i="21" s="1"/>
  <c r="E178" i="21" s="1"/>
  <c r="O207" i="21"/>
  <c r="H207" i="21"/>
  <c r="J187" i="21"/>
  <c r="K187" i="21" s="1"/>
  <c r="M187" i="21" s="1"/>
  <c r="L188" i="21" s="1"/>
  <c r="Y144" i="21"/>
  <c r="Z144" i="21" s="1"/>
  <c r="AB144" i="21" s="1"/>
  <c r="AC144" i="21" s="1"/>
  <c r="X145" i="21" s="1"/>
  <c r="AA145" i="21" s="1"/>
  <c r="W116" i="21"/>
  <c r="T117" i="21"/>
  <c r="R117" i="21"/>
  <c r="A219" i="21"/>
  <c r="G218" i="21"/>
  <c r="N218" i="21"/>
  <c r="D179" i="21" l="1"/>
  <c r="B179" i="21"/>
  <c r="H208" i="21"/>
  <c r="O208" i="21"/>
  <c r="S117" i="21"/>
  <c r="Y145" i="21"/>
  <c r="Z145" i="21" s="1"/>
  <c r="AB145" i="21" s="1"/>
  <c r="AC145" i="21" s="1"/>
  <c r="X146" i="21" s="1"/>
  <c r="AA146" i="21" s="1"/>
  <c r="J188" i="21"/>
  <c r="K188" i="21" s="1"/>
  <c r="M188" i="21" s="1"/>
  <c r="L189" i="21" s="1"/>
  <c r="N219" i="21"/>
  <c r="A220" i="21"/>
  <c r="G219" i="21"/>
  <c r="C179" i="21" l="1"/>
  <c r="E179" i="21" s="1"/>
  <c r="B180" i="21" s="1"/>
  <c r="H209" i="21"/>
  <c r="O209" i="21"/>
  <c r="U117" i="21"/>
  <c r="V117" i="21" s="1"/>
  <c r="Q118" i="21" s="1"/>
  <c r="J189" i="21"/>
  <c r="K189" i="21" s="1"/>
  <c r="M189" i="21" s="1"/>
  <c r="Y146" i="21"/>
  <c r="Z146" i="21" s="1"/>
  <c r="G220" i="21"/>
  <c r="A221" i="21"/>
  <c r="N220" i="21"/>
  <c r="D180" i="21" l="1"/>
  <c r="C180" i="21"/>
  <c r="E180" i="21" s="1"/>
  <c r="B181" i="21" s="1"/>
  <c r="R118" i="21"/>
  <c r="T118" i="21"/>
  <c r="W117" i="21"/>
  <c r="L190" i="21"/>
  <c r="J190" i="21"/>
  <c r="AB146" i="21"/>
  <c r="AC146" i="21" s="1"/>
  <c r="X147" i="21" s="1"/>
  <c r="Y147" i="21" s="1"/>
  <c r="N221" i="21"/>
  <c r="G221" i="21"/>
  <c r="A222" i="21"/>
  <c r="D181" i="21" l="1"/>
  <c r="C181" i="21" s="1"/>
  <c r="E181" i="21" s="1"/>
  <c r="K190" i="21"/>
  <c r="M190" i="21" s="1"/>
  <c r="L191" i="21" s="1"/>
  <c r="H210" i="21"/>
  <c r="O210" i="21"/>
  <c r="S118" i="21"/>
  <c r="U118" i="21" s="1"/>
  <c r="V118" i="21" s="1"/>
  <c r="Q119" i="21" s="1"/>
  <c r="AA147" i="21"/>
  <c r="Z147" i="21" s="1"/>
  <c r="AB147" i="21" s="1"/>
  <c r="AC147" i="21" s="1"/>
  <c r="X148" i="21" s="1"/>
  <c r="AA148" i="21" s="1"/>
  <c r="A223" i="21"/>
  <c r="G222" i="21"/>
  <c r="N222" i="21"/>
  <c r="D182" i="21" l="1"/>
  <c r="B182" i="21"/>
  <c r="J191" i="21"/>
  <c r="K191" i="21" s="1"/>
  <c r="M191" i="21" s="1"/>
  <c r="J192" i="21" s="1"/>
  <c r="T119" i="21"/>
  <c r="R119" i="21"/>
  <c r="S119" i="21" s="1"/>
  <c r="W118" i="21"/>
  <c r="Y148" i="21"/>
  <c r="Z148" i="21" s="1"/>
  <c r="AB148" i="21" s="1"/>
  <c r="AC148" i="21" s="1"/>
  <c r="X149" i="21" s="1"/>
  <c r="N223" i="21"/>
  <c r="A224" i="21"/>
  <c r="G223" i="21"/>
  <c r="C182" i="21" l="1"/>
  <c r="E182" i="21" s="1"/>
  <c r="B183" i="21" s="1"/>
  <c r="L192" i="21"/>
  <c r="K192" i="21"/>
  <c r="M192" i="21" s="1"/>
  <c r="L193" i="21" s="1"/>
  <c r="O211" i="21"/>
  <c r="H211" i="21"/>
  <c r="U119" i="21"/>
  <c r="V119" i="21" s="1"/>
  <c r="Q120" i="21" s="1"/>
  <c r="AA149" i="21"/>
  <c r="Y149" i="21"/>
  <c r="G224" i="21"/>
  <c r="A225" i="21"/>
  <c r="N224" i="21"/>
  <c r="J193" i="21"/>
  <c r="D183" i="21" l="1"/>
  <c r="C183" i="21"/>
  <c r="E183" i="21" s="1"/>
  <c r="K193" i="21"/>
  <c r="M193" i="21" s="1"/>
  <c r="H212" i="21"/>
  <c r="O212" i="21"/>
  <c r="W119" i="21"/>
  <c r="T120" i="21"/>
  <c r="R120" i="21"/>
  <c r="L194" i="21"/>
  <c r="J194" i="21"/>
  <c r="Z149" i="21"/>
  <c r="AB149" i="21" s="1"/>
  <c r="AC149" i="21" s="1"/>
  <c r="X150" i="21" s="1"/>
  <c r="N225" i="21"/>
  <c r="G225" i="21"/>
  <c r="A226" i="21"/>
  <c r="S120" i="21" l="1"/>
  <c r="D184" i="21"/>
  <c r="B184" i="21"/>
  <c r="C184" i="21" s="1"/>
  <c r="E184" i="21" s="1"/>
  <c r="B185" i="21" s="1"/>
  <c r="K194" i="21"/>
  <c r="M194" i="21" s="1"/>
  <c r="L195" i="21" s="1"/>
  <c r="U120" i="21"/>
  <c r="V120" i="21" s="1"/>
  <c r="Q121" i="21" s="1"/>
  <c r="Y150" i="21"/>
  <c r="AA150" i="21"/>
  <c r="A227" i="21"/>
  <c r="G226" i="21"/>
  <c r="N226" i="21"/>
  <c r="D185" i="21" l="1"/>
  <c r="C185" i="21" s="1"/>
  <c r="E185" i="21" s="1"/>
  <c r="D186" i="21" s="1"/>
  <c r="J195" i="21"/>
  <c r="K195" i="21" s="1"/>
  <c r="M195" i="21" s="1"/>
  <c r="L196" i="21" s="1"/>
  <c r="H214" i="21"/>
  <c r="O214" i="21"/>
  <c r="H213" i="21"/>
  <c r="O213" i="21"/>
  <c r="R121" i="21"/>
  <c r="T121" i="21"/>
  <c r="W120" i="21"/>
  <c r="Z150" i="21"/>
  <c r="AB150" i="21" s="1"/>
  <c r="AC150" i="21" s="1"/>
  <c r="X151" i="21" s="1"/>
  <c r="Y151" i="21" s="1"/>
  <c r="N227" i="21"/>
  <c r="A228" i="21"/>
  <c r="G227" i="21"/>
  <c r="B186" i="21" l="1"/>
  <c r="C186" i="21" s="1"/>
  <c r="E186" i="21" s="1"/>
  <c r="D187" i="21" s="1"/>
  <c r="J196" i="21"/>
  <c r="K196" i="21" s="1"/>
  <c r="M196" i="21" s="1"/>
  <c r="L197" i="21" s="1"/>
  <c r="S121" i="21"/>
  <c r="U121" i="21" s="1"/>
  <c r="V121" i="21" s="1"/>
  <c r="Q122" i="21" s="1"/>
  <c r="AA151" i="21"/>
  <c r="Z151" i="21" s="1"/>
  <c r="AB151" i="21" s="1"/>
  <c r="AC151" i="21" s="1"/>
  <c r="X152" i="21" s="1"/>
  <c r="G228" i="21"/>
  <c r="A229" i="21"/>
  <c r="N228" i="21"/>
  <c r="B187" i="21" l="1"/>
  <c r="C187" i="21" s="1"/>
  <c r="E187" i="21" s="1"/>
  <c r="B188" i="21" s="1"/>
  <c r="R122" i="21"/>
  <c r="T122" i="21"/>
  <c r="W121" i="21"/>
  <c r="J197" i="21"/>
  <c r="K197" i="21" s="1"/>
  <c r="M197" i="21" s="1"/>
  <c r="AA152" i="21"/>
  <c r="Y152" i="21"/>
  <c r="N229" i="21"/>
  <c r="G229" i="21"/>
  <c r="A230" i="21"/>
  <c r="D188" i="21" l="1"/>
  <c r="C188" i="21" s="1"/>
  <c r="E188" i="21" s="1"/>
  <c r="B189" i="21" s="1"/>
  <c r="S122" i="21"/>
  <c r="U122" i="21" s="1"/>
  <c r="V122" i="21" s="1"/>
  <c r="Q123" i="21" s="1"/>
  <c r="T123" i="21" s="1"/>
  <c r="H216" i="21"/>
  <c r="O216" i="21"/>
  <c r="H215" i="21"/>
  <c r="O215" i="21"/>
  <c r="L198" i="21"/>
  <c r="J198" i="21"/>
  <c r="Z152" i="21"/>
  <c r="AB152" i="21" s="1"/>
  <c r="AC152" i="21" s="1"/>
  <c r="X153" i="21" s="1"/>
  <c r="AA153" i="21" s="1"/>
  <c r="A231" i="21"/>
  <c r="G230" i="21"/>
  <c r="N230" i="21"/>
  <c r="K198" i="21" l="1"/>
  <c r="M198" i="21" s="1"/>
  <c r="L199" i="21" s="1"/>
  <c r="D189" i="21"/>
  <c r="C189" i="21" s="1"/>
  <c r="E189" i="21" s="1"/>
  <c r="R123" i="21"/>
  <c r="W122" i="21"/>
  <c r="H217" i="21"/>
  <c r="O217" i="21"/>
  <c r="Y153" i="21"/>
  <c r="Z153" i="21" s="1"/>
  <c r="AB153" i="21" s="1"/>
  <c r="AC153" i="21" s="1"/>
  <c r="X154" i="21" s="1"/>
  <c r="J199" i="21"/>
  <c r="K199" i="21" s="1"/>
  <c r="M199" i="21" s="1"/>
  <c r="L200" i="21" s="1"/>
  <c r="N231" i="21"/>
  <c r="A232" i="21"/>
  <c r="G231" i="21"/>
  <c r="D190" i="21" l="1"/>
  <c r="B190" i="21"/>
  <c r="S123" i="21"/>
  <c r="U123" i="21" s="1"/>
  <c r="V123" i="21" s="1"/>
  <c r="Q124" i="21" s="1"/>
  <c r="J200" i="21"/>
  <c r="K200" i="21" s="1"/>
  <c r="M200" i="21" s="1"/>
  <c r="L201" i="21" s="1"/>
  <c r="G232" i="21"/>
  <c r="A233" i="21"/>
  <c r="N232" i="21"/>
  <c r="Y154" i="21"/>
  <c r="AA154" i="21"/>
  <c r="C190" i="21" l="1"/>
  <c r="E190" i="21" s="1"/>
  <c r="D191" i="21" s="1"/>
  <c r="B191" i="21"/>
  <c r="C191" i="21" s="1"/>
  <c r="E191" i="21" s="1"/>
  <c r="D192" i="21" s="1"/>
  <c r="R124" i="21"/>
  <c r="T124" i="21"/>
  <c r="W123" i="21"/>
  <c r="O218" i="21"/>
  <c r="H218" i="21"/>
  <c r="J201" i="21"/>
  <c r="K201" i="21" s="1"/>
  <c r="M201" i="21" s="1"/>
  <c r="L202" i="21" s="1"/>
  <c r="Z154" i="21"/>
  <c r="AB154" i="21" s="1"/>
  <c r="AC154" i="21" s="1"/>
  <c r="X155" i="21" s="1"/>
  <c r="AA155" i="21" s="1"/>
  <c r="N233" i="21"/>
  <c r="G233" i="21"/>
  <c r="A234" i="21"/>
  <c r="B192" i="21" l="1"/>
  <c r="C192" i="21" s="1"/>
  <c r="E192" i="21" s="1"/>
  <c r="D193" i="21" s="1"/>
  <c r="S124" i="21"/>
  <c r="U124" i="21" s="1"/>
  <c r="V124" i="21" s="1"/>
  <c r="Q125" i="21" s="1"/>
  <c r="O219" i="21"/>
  <c r="H219" i="21"/>
  <c r="J202" i="21"/>
  <c r="K202" i="21" s="1"/>
  <c r="M202" i="21" s="1"/>
  <c r="Y155" i="21"/>
  <c r="Z155" i="21" s="1"/>
  <c r="AB155" i="21" s="1"/>
  <c r="AC155" i="21" s="1"/>
  <c r="X156" i="21" s="1"/>
  <c r="A235" i="21"/>
  <c r="G234" i="21"/>
  <c r="N234" i="21"/>
  <c r="B193" i="21" l="1"/>
  <c r="C193" i="21" s="1"/>
  <c r="E193" i="21" s="1"/>
  <c r="D194" i="21" s="1"/>
  <c r="W124" i="21"/>
  <c r="R125" i="21"/>
  <c r="T125" i="21"/>
  <c r="O221" i="21"/>
  <c r="H221" i="21"/>
  <c r="O220" i="21"/>
  <c r="H220" i="21"/>
  <c r="AA156" i="21"/>
  <c r="Y156" i="21"/>
  <c r="N235" i="21"/>
  <c r="A236" i="21"/>
  <c r="G235" i="21"/>
  <c r="L203" i="21"/>
  <c r="J203" i="21"/>
  <c r="K203" i="21" s="1"/>
  <c r="M203" i="21" s="1"/>
  <c r="B194" i="21" l="1"/>
  <c r="C194" i="21" s="1"/>
  <c r="E194" i="21" s="1"/>
  <c r="B195" i="21" s="1"/>
  <c r="S125" i="21"/>
  <c r="U125" i="21" s="1"/>
  <c r="V125" i="21" s="1"/>
  <c r="Q126" i="21" s="1"/>
  <c r="R126" i="21" s="1"/>
  <c r="O222" i="21"/>
  <c r="H222" i="21"/>
  <c r="Z156" i="21"/>
  <c r="AB156" i="21" s="1"/>
  <c r="AC156" i="21" s="1"/>
  <c r="X157" i="21" s="1"/>
  <c r="AA157" i="21" s="1"/>
  <c r="L204" i="21"/>
  <c r="J204" i="21"/>
  <c r="G236" i="21"/>
  <c r="A237" i="21"/>
  <c r="N236" i="21"/>
  <c r="D195" i="21" l="1"/>
  <c r="C195" i="21" s="1"/>
  <c r="E195" i="21" s="1"/>
  <c r="B196" i="21" s="1"/>
  <c r="W125" i="21"/>
  <c r="T126" i="21"/>
  <c r="S126" i="21" s="1"/>
  <c r="U126" i="21" s="1"/>
  <c r="V126" i="21" s="1"/>
  <c r="Q127" i="21" s="1"/>
  <c r="R127" i="21" s="1"/>
  <c r="K204" i="21"/>
  <c r="M204" i="21" s="1"/>
  <c r="L205" i="21" s="1"/>
  <c r="Y157" i="21"/>
  <c r="Z157" i="21" s="1"/>
  <c r="AB157" i="21" s="1"/>
  <c r="AC157" i="21" s="1"/>
  <c r="X158" i="21" s="1"/>
  <c r="N237" i="21"/>
  <c r="G237" i="21"/>
  <c r="A238" i="21"/>
  <c r="D196" i="21" l="1"/>
  <c r="C196" i="21" s="1"/>
  <c r="E196" i="21" s="1"/>
  <c r="D197" i="21" s="1"/>
  <c r="H224" i="21"/>
  <c r="O224" i="21"/>
  <c r="O223" i="21"/>
  <c r="H223" i="21"/>
  <c r="W126" i="21"/>
  <c r="T127" i="21"/>
  <c r="S127" i="21" s="1"/>
  <c r="U127" i="21" s="1"/>
  <c r="V127" i="21" s="1"/>
  <c r="Q128" i="21" s="1"/>
  <c r="J205" i="21"/>
  <c r="K205" i="21" s="1"/>
  <c r="M205" i="21" s="1"/>
  <c r="Y158" i="21"/>
  <c r="AA158" i="21"/>
  <c r="A239" i="21"/>
  <c r="G238" i="21"/>
  <c r="N238" i="21"/>
  <c r="B197" i="21" l="1"/>
  <c r="C197" i="21" s="1"/>
  <c r="E197" i="21" s="1"/>
  <c r="R128" i="21"/>
  <c r="T128" i="21"/>
  <c r="W127" i="21"/>
  <c r="J206" i="21"/>
  <c r="K206" i="21" s="1"/>
  <c r="M206" i="21" s="1"/>
  <c r="J207" i="21" s="1"/>
  <c r="L206" i="21"/>
  <c r="Z158" i="21"/>
  <c r="AB158" i="21" s="1"/>
  <c r="AC158" i="21" s="1"/>
  <c r="X159" i="21" s="1"/>
  <c r="Y159" i="21" s="1"/>
  <c r="N239" i="21"/>
  <c r="A240" i="21"/>
  <c r="G239" i="21"/>
  <c r="B198" i="21" l="1"/>
  <c r="D198" i="21"/>
  <c r="S128" i="21"/>
  <c r="U128" i="21" s="1"/>
  <c r="V128" i="21" s="1"/>
  <c r="Q129" i="21" s="1"/>
  <c r="L207" i="21"/>
  <c r="K207" i="21" s="1"/>
  <c r="M207" i="21" s="1"/>
  <c r="AA159" i="21"/>
  <c r="Z159" i="21" s="1"/>
  <c r="AB159" i="21" s="1"/>
  <c r="AC159" i="21" s="1"/>
  <c r="X160" i="21" s="1"/>
  <c r="G240" i="21"/>
  <c r="A241" i="21"/>
  <c r="N240" i="21"/>
  <c r="C198" i="21" l="1"/>
  <c r="E198" i="21" s="1"/>
  <c r="B199" i="21" s="1"/>
  <c r="H225" i="21"/>
  <c r="O225" i="21"/>
  <c r="W128" i="21"/>
  <c r="R129" i="21"/>
  <c r="T129" i="21"/>
  <c r="J208" i="21"/>
  <c r="L208" i="21"/>
  <c r="AA160" i="21"/>
  <c r="Y160" i="21"/>
  <c r="N241" i="21"/>
  <c r="G241" i="21"/>
  <c r="A242" i="21"/>
  <c r="D199" i="21" l="1"/>
  <c r="C199" i="21" s="1"/>
  <c r="E199" i="21" s="1"/>
  <c r="S129" i="21"/>
  <c r="U129" i="21" s="1"/>
  <c r="V129" i="21" s="1"/>
  <c r="Q130" i="21" s="1"/>
  <c r="K208" i="21"/>
  <c r="M208" i="21" s="1"/>
  <c r="L209" i="21" s="1"/>
  <c r="A243" i="21"/>
  <c r="G242" i="21"/>
  <c r="N242" i="21"/>
  <c r="Z160" i="21"/>
  <c r="AB160" i="21" s="1"/>
  <c r="AC160" i="21" s="1"/>
  <c r="X161" i="21" s="1"/>
  <c r="D200" i="21" l="1"/>
  <c r="B200" i="21"/>
  <c r="C200" i="21" s="1"/>
  <c r="E200" i="21" s="1"/>
  <c r="B201" i="21" s="1"/>
  <c r="J209" i="21"/>
  <c r="K209" i="21" s="1"/>
  <c r="M209" i="21" s="1"/>
  <c r="L210" i="21" s="1"/>
  <c r="H226" i="21"/>
  <c r="O226" i="21"/>
  <c r="R130" i="21"/>
  <c r="T130" i="21"/>
  <c r="W129" i="21"/>
  <c r="Y161" i="21"/>
  <c r="AA161" i="21"/>
  <c r="N243" i="21"/>
  <c r="A244" i="21"/>
  <c r="G243" i="21"/>
  <c r="D201" i="21" l="1"/>
  <c r="C201" i="21" s="1"/>
  <c r="E201" i="21" s="1"/>
  <c r="J210" i="21"/>
  <c r="K210" i="21" s="1"/>
  <c r="M210" i="21" s="1"/>
  <c r="L211" i="21" s="1"/>
  <c r="H227" i="21"/>
  <c r="O227" i="21"/>
  <c r="S130" i="21"/>
  <c r="U130" i="21" s="1"/>
  <c r="V130" i="21" s="1"/>
  <c r="Q131" i="21" s="1"/>
  <c r="Z161" i="21"/>
  <c r="AB161" i="21" s="1"/>
  <c r="AC161" i="21" s="1"/>
  <c r="X162" i="21" s="1"/>
  <c r="G244" i="21"/>
  <c r="A245" i="21"/>
  <c r="N244" i="21"/>
  <c r="J211" i="21" l="1"/>
  <c r="K211" i="21" s="1"/>
  <c r="M211" i="21" s="1"/>
  <c r="L212" i="21" s="1"/>
  <c r="D202" i="21"/>
  <c r="B202" i="21"/>
  <c r="T131" i="21"/>
  <c r="R131" i="21"/>
  <c r="S131" i="21" s="1"/>
  <c r="W130" i="21"/>
  <c r="AA162" i="21"/>
  <c r="Y162" i="21"/>
  <c r="N245" i="21"/>
  <c r="A246" i="21"/>
  <c r="G245" i="21"/>
  <c r="C202" i="21" l="1"/>
  <c r="E202" i="21" s="1"/>
  <c r="B203" i="21" s="1"/>
  <c r="J212" i="21"/>
  <c r="K212" i="21" s="1"/>
  <c r="M212" i="21" s="1"/>
  <c r="J213" i="21" s="1"/>
  <c r="H228" i="21"/>
  <c r="O228" i="21"/>
  <c r="Z162" i="21"/>
  <c r="AB162" i="21" s="1"/>
  <c r="AC162" i="21" s="1"/>
  <c r="X163" i="21" s="1"/>
  <c r="U131" i="21"/>
  <c r="V131" i="21" s="1"/>
  <c r="Q132" i="21" s="1"/>
  <c r="A247" i="21"/>
  <c r="G246" i="21"/>
  <c r="N246" i="21"/>
  <c r="D203" i="21" l="1"/>
  <c r="C203" i="21" s="1"/>
  <c r="E203" i="21" s="1"/>
  <c r="O229" i="21"/>
  <c r="H229" i="21"/>
  <c r="L213" i="21"/>
  <c r="K213" i="21" s="1"/>
  <c r="M213" i="21" s="1"/>
  <c r="W131" i="21"/>
  <c r="R132" i="21"/>
  <c r="T132" i="21"/>
  <c r="Y163" i="21"/>
  <c r="AA163" i="21"/>
  <c r="N247" i="21"/>
  <c r="G247" i="21"/>
  <c r="A248" i="21"/>
  <c r="D204" i="21" l="1"/>
  <c r="B204" i="21"/>
  <c r="C204" i="21" s="1"/>
  <c r="E204" i="21" s="1"/>
  <c r="O230" i="21"/>
  <c r="H230" i="21"/>
  <c r="L214" i="21"/>
  <c r="J214" i="21"/>
  <c r="K214" i="21" s="1"/>
  <c r="M214" i="21" s="1"/>
  <c r="L215" i="21" s="1"/>
  <c r="S132" i="21"/>
  <c r="U132" i="21" s="1"/>
  <c r="V132" i="21" s="1"/>
  <c r="Q133" i="21" s="1"/>
  <c r="Z163" i="21"/>
  <c r="AB163" i="21" s="1"/>
  <c r="AC163" i="21" s="1"/>
  <c r="X164" i="21" s="1"/>
  <c r="G248" i="21"/>
  <c r="A249" i="21"/>
  <c r="N248" i="21"/>
  <c r="D205" i="21" l="1"/>
  <c r="B205" i="21"/>
  <c r="C205" i="21" s="1"/>
  <c r="E205" i="21" s="1"/>
  <c r="B206" i="21" s="1"/>
  <c r="H231" i="21"/>
  <c r="O231" i="21"/>
  <c r="J215" i="21"/>
  <c r="K215" i="21" s="1"/>
  <c r="M215" i="21" s="1"/>
  <c r="J216" i="21" s="1"/>
  <c r="W132" i="21"/>
  <c r="T133" i="21"/>
  <c r="R133" i="21"/>
  <c r="AA164" i="21"/>
  <c r="Y164" i="21"/>
  <c r="N249" i="21"/>
  <c r="A250" i="21"/>
  <c r="G249" i="21"/>
  <c r="D206" i="21" l="1"/>
  <c r="C206" i="21" s="1"/>
  <c r="E206" i="21" s="1"/>
  <c r="S133" i="21"/>
  <c r="H232" i="21"/>
  <c r="O232" i="21"/>
  <c r="U133" i="21"/>
  <c r="V133" i="21" s="1"/>
  <c r="Q134" i="21" s="1"/>
  <c r="L216" i="21"/>
  <c r="K216" i="21" s="1"/>
  <c r="M216" i="21" s="1"/>
  <c r="Z164" i="21"/>
  <c r="AB164" i="21" s="1"/>
  <c r="AC164" i="21" s="1"/>
  <c r="X165" i="21" s="1"/>
  <c r="A251" i="21"/>
  <c r="G250" i="21"/>
  <c r="N250" i="21"/>
  <c r="D207" i="21" l="1"/>
  <c r="B207" i="21"/>
  <c r="L217" i="21"/>
  <c r="J217" i="21"/>
  <c r="K217" i="21" s="1"/>
  <c r="M217" i="21" s="1"/>
  <c r="L218" i="21" s="1"/>
  <c r="T134" i="21"/>
  <c r="R134" i="21"/>
  <c r="S134" i="21" s="1"/>
  <c r="W133" i="21"/>
  <c r="N251" i="21"/>
  <c r="G251" i="21"/>
  <c r="A252" i="21"/>
  <c r="Y165" i="21"/>
  <c r="AA165" i="21"/>
  <c r="C207" i="21" l="1"/>
  <c r="E207" i="21" s="1"/>
  <c r="D208" i="21" s="1"/>
  <c r="O233" i="21"/>
  <c r="H233" i="21"/>
  <c r="U134" i="21"/>
  <c r="V134" i="21" s="1"/>
  <c r="Q135" i="21" s="1"/>
  <c r="J218" i="21"/>
  <c r="K218" i="21" s="1"/>
  <c r="M218" i="21" s="1"/>
  <c r="J219" i="21" s="1"/>
  <c r="Z165" i="21"/>
  <c r="AB165" i="21" s="1"/>
  <c r="AC165" i="21" s="1"/>
  <c r="X166" i="21" s="1"/>
  <c r="G252" i="21"/>
  <c r="A253" i="21"/>
  <c r="N252" i="21"/>
  <c r="B208" i="21" l="1"/>
  <c r="C208" i="21" s="1"/>
  <c r="E208" i="21" s="1"/>
  <c r="D209" i="21" s="1"/>
  <c r="H234" i="21"/>
  <c r="O234" i="21"/>
  <c r="W134" i="21"/>
  <c r="R135" i="21"/>
  <c r="T135" i="21"/>
  <c r="L219" i="21"/>
  <c r="K219" i="21" s="1"/>
  <c r="M219" i="21" s="1"/>
  <c r="N253" i="21"/>
  <c r="A254" i="21"/>
  <c r="G253" i="21"/>
  <c r="AA166" i="21"/>
  <c r="Y166" i="21"/>
  <c r="B209" i="21" l="1"/>
  <c r="C209" i="21" s="1"/>
  <c r="E209" i="21" s="1"/>
  <c r="D210" i="21" s="1"/>
  <c r="S135" i="21"/>
  <c r="U135" i="21" s="1"/>
  <c r="V135" i="21" s="1"/>
  <c r="Q136" i="21" s="1"/>
  <c r="R136" i="21" s="1"/>
  <c r="H235" i="21"/>
  <c r="O235" i="21"/>
  <c r="J220" i="21"/>
  <c r="K220" i="21" s="1"/>
  <c r="M220" i="21" s="1"/>
  <c r="L221" i="21" s="1"/>
  <c r="L220" i="21"/>
  <c r="A255" i="21"/>
  <c r="G254" i="21"/>
  <c r="N254" i="21"/>
  <c r="Z166" i="21"/>
  <c r="AB166" i="21" s="1"/>
  <c r="AC166" i="21" s="1"/>
  <c r="X167" i="21" s="1"/>
  <c r="W135" i="21" l="1"/>
  <c r="B210" i="21"/>
  <c r="C210" i="21" s="1"/>
  <c r="E210" i="21" s="1"/>
  <c r="T136" i="21"/>
  <c r="S136" i="21" s="1"/>
  <c r="U136" i="21" s="1"/>
  <c r="V136" i="21" s="1"/>
  <c r="Q137" i="21" s="1"/>
  <c r="H236" i="21"/>
  <c r="O236" i="21"/>
  <c r="J221" i="21"/>
  <c r="K221" i="21" s="1"/>
  <c r="M221" i="21" s="1"/>
  <c r="J222" i="21" s="1"/>
  <c r="Y167" i="21"/>
  <c r="AA167" i="21"/>
  <c r="N255" i="21"/>
  <c r="A256" i="21"/>
  <c r="G255" i="21"/>
  <c r="B211" i="21" l="1"/>
  <c r="D211" i="21"/>
  <c r="H237" i="21"/>
  <c r="O237" i="21"/>
  <c r="L222" i="21"/>
  <c r="K222" i="21" s="1"/>
  <c r="M222" i="21" s="1"/>
  <c r="W136" i="21"/>
  <c r="T137" i="21"/>
  <c r="R137" i="21"/>
  <c r="Z167" i="21"/>
  <c r="AB167" i="21" s="1"/>
  <c r="AC167" i="21" s="1"/>
  <c r="X168" i="21" s="1"/>
  <c r="G256" i="21"/>
  <c r="A257" i="21"/>
  <c r="N256" i="21"/>
  <c r="C211" i="21" l="1"/>
  <c r="E211" i="21" s="1"/>
  <c r="D212" i="21" s="1"/>
  <c r="H238" i="21"/>
  <c r="O238" i="21"/>
  <c r="S137" i="21"/>
  <c r="AA168" i="21"/>
  <c r="Y168" i="21"/>
  <c r="N257" i="21"/>
  <c r="A258" i="21"/>
  <c r="G257" i="21"/>
  <c r="J223" i="21"/>
  <c r="L223" i="21"/>
  <c r="B212" i="21" l="1"/>
  <c r="C212" i="21" s="1"/>
  <c r="E212" i="21" s="1"/>
  <c r="D213" i="21" s="1"/>
  <c r="H239" i="21"/>
  <c r="O239" i="21"/>
  <c r="U137" i="21"/>
  <c r="V137" i="21" s="1"/>
  <c r="Q138" i="21" s="1"/>
  <c r="Z168" i="21"/>
  <c r="AB168" i="21" s="1"/>
  <c r="AC168" i="21" s="1"/>
  <c r="X169" i="21" s="1"/>
  <c r="Y169" i="21" s="1"/>
  <c r="K223" i="21"/>
  <c r="M223" i="21" s="1"/>
  <c r="L224" i="21" s="1"/>
  <c r="A259" i="21"/>
  <c r="G258" i="21"/>
  <c r="N258" i="21"/>
  <c r="B213" i="21" l="1"/>
  <c r="C213" i="21" s="1"/>
  <c r="E213" i="21" s="1"/>
  <c r="B214" i="21" s="1"/>
  <c r="H240" i="21"/>
  <c r="O240" i="21"/>
  <c r="W137" i="21"/>
  <c r="R138" i="21"/>
  <c r="T138" i="21"/>
  <c r="AA169" i="21"/>
  <c r="Z169" i="21" s="1"/>
  <c r="AB169" i="21" s="1"/>
  <c r="AC169" i="21" s="1"/>
  <c r="X170" i="21" s="1"/>
  <c r="J224" i="21"/>
  <c r="K224" i="21" s="1"/>
  <c r="M224" i="21" s="1"/>
  <c r="L225" i="21" s="1"/>
  <c r="N259" i="21"/>
  <c r="A260" i="21"/>
  <c r="G259" i="21"/>
  <c r="D214" i="21" l="1"/>
  <c r="C214" i="21"/>
  <c r="E214" i="21" s="1"/>
  <c r="D215" i="21" s="1"/>
  <c r="B215" i="21"/>
  <c r="H241" i="21"/>
  <c r="O241" i="21"/>
  <c r="S138" i="21"/>
  <c r="U138" i="21" s="1"/>
  <c r="V138" i="21" s="1"/>
  <c r="Q139" i="21" s="1"/>
  <c r="J225" i="21"/>
  <c r="K225" i="21" s="1"/>
  <c r="M225" i="21" s="1"/>
  <c r="L226" i="21" s="1"/>
  <c r="AA170" i="21"/>
  <c r="Y170" i="21"/>
  <c r="G260" i="21"/>
  <c r="A261" i="21"/>
  <c r="N260" i="21"/>
  <c r="C215" i="21" l="1"/>
  <c r="E215" i="21" s="1"/>
  <c r="D216" i="21" s="1"/>
  <c r="Z170" i="21"/>
  <c r="AB170" i="21" s="1"/>
  <c r="AC170" i="21" s="1"/>
  <c r="X171" i="21" s="1"/>
  <c r="O242" i="21"/>
  <c r="H242" i="21"/>
  <c r="R139" i="21"/>
  <c r="T139" i="21"/>
  <c r="W138" i="21"/>
  <c r="J226" i="21"/>
  <c r="K226" i="21" s="1"/>
  <c r="M226" i="21" s="1"/>
  <c r="L227" i="21" s="1"/>
  <c r="N261" i="21"/>
  <c r="G261" i="21"/>
  <c r="A262" i="21"/>
  <c r="B216" i="21" l="1"/>
  <c r="C216" i="21" s="1"/>
  <c r="E216" i="21" s="1"/>
  <c r="D217" i="21" s="1"/>
  <c r="H243" i="21"/>
  <c r="O243" i="21"/>
  <c r="S139" i="21"/>
  <c r="U139" i="21" s="1"/>
  <c r="V139" i="21" s="1"/>
  <c r="Q140" i="21" s="1"/>
  <c r="T140" i="21" s="1"/>
  <c r="J227" i="21"/>
  <c r="K227" i="21" s="1"/>
  <c r="M227" i="21" s="1"/>
  <c r="A263" i="21"/>
  <c r="G262" i="21"/>
  <c r="N262" i="21"/>
  <c r="Y171" i="21"/>
  <c r="AA171" i="21"/>
  <c r="B217" i="21" l="1"/>
  <c r="C217" i="21" s="1"/>
  <c r="E217" i="21" s="1"/>
  <c r="B218" i="21" s="1"/>
  <c r="Z171" i="21"/>
  <c r="AB171" i="21" s="1"/>
  <c r="AC171" i="21" s="1"/>
  <c r="X172" i="21" s="1"/>
  <c r="AA172" i="21" s="1"/>
  <c r="W139" i="21"/>
  <c r="H244" i="21"/>
  <c r="O244" i="21"/>
  <c r="R140" i="21"/>
  <c r="S140" i="21" s="1"/>
  <c r="U140" i="21" s="1"/>
  <c r="V140" i="21" s="1"/>
  <c r="Q141" i="21" s="1"/>
  <c r="L228" i="21"/>
  <c r="J228" i="21"/>
  <c r="N263" i="21"/>
  <c r="A264" i="21"/>
  <c r="G263" i="21"/>
  <c r="D218" i="21" l="1"/>
  <c r="C218" i="21" s="1"/>
  <c r="E218" i="21" s="1"/>
  <c r="D219" i="21" s="1"/>
  <c r="Y172" i="21"/>
  <c r="Z172" i="21" s="1"/>
  <c r="AB172" i="21" s="1"/>
  <c r="AC172" i="21" s="1"/>
  <c r="X173" i="21" s="1"/>
  <c r="H245" i="21"/>
  <c r="O245" i="21"/>
  <c r="R141" i="21"/>
  <c r="T141" i="21"/>
  <c r="W140" i="21"/>
  <c r="G264" i="21"/>
  <c r="A265" i="21"/>
  <c r="N264" i="21"/>
  <c r="K228" i="21"/>
  <c r="M228" i="21" s="1"/>
  <c r="B219" i="21" l="1"/>
  <c r="C219" i="21" s="1"/>
  <c r="E219" i="21" s="1"/>
  <c r="H246" i="21"/>
  <c r="O246" i="21"/>
  <c r="S141" i="21"/>
  <c r="U141" i="21" s="1"/>
  <c r="V141" i="21" s="1"/>
  <c r="Q142" i="21" s="1"/>
  <c r="N265" i="21"/>
  <c r="A266" i="21"/>
  <c r="G265" i="21"/>
  <c r="L229" i="21"/>
  <c r="J229" i="21"/>
  <c r="Y173" i="21"/>
  <c r="AA173" i="21"/>
  <c r="B220" i="21" l="1"/>
  <c r="D220" i="21"/>
  <c r="O247" i="21"/>
  <c r="H247" i="21"/>
  <c r="W141" i="21"/>
  <c r="R142" i="21"/>
  <c r="T142" i="21"/>
  <c r="Z173" i="21"/>
  <c r="AB173" i="21" s="1"/>
  <c r="AC173" i="21" s="1"/>
  <c r="X174" i="21" s="1"/>
  <c r="AA174" i="21" s="1"/>
  <c r="A267" i="21"/>
  <c r="G266" i="21"/>
  <c r="N266" i="21"/>
  <c r="K229" i="21"/>
  <c r="M229" i="21" s="1"/>
  <c r="C220" i="21" l="1"/>
  <c r="E220" i="21" s="1"/>
  <c r="D221" i="21" s="1"/>
  <c r="H248" i="21"/>
  <c r="O248" i="21"/>
  <c r="S142" i="21"/>
  <c r="Y174" i="21"/>
  <c r="Z174" i="21" s="1"/>
  <c r="AB174" i="21" s="1"/>
  <c r="AC174" i="21" s="1"/>
  <c r="X175" i="21" s="1"/>
  <c r="N267" i="21"/>
  <c r="A268" i="21"/>
  <c r="G267" i="21"/>
  <c r="L230" i="21"/>
  <c r="J230" i="21"/>
  <c r="B221" i="21" l="1"/>
  <c r="C221" i="21" s="1"/>
  <c r="E221" i="21" s="1"/>
  <c r="H249" i="21"/>
  <c r="O249" i="21"/>
  <c r="U142" i="21"/>
  <c r="V142" i="21" s="1"/>
  <c r="Q143" i="21" s="1"/>
  <c r="AA175" i="21"/>
  <c r="Y175" i="21"/>
  <c r="G268" i="21"/>
  <c r="A269" i="21"/>
  <c r="N268" i="21"/>
  <c r="K230" i="21"/>
  <c r="M230" i="21" s="1"/>
  <c r="D222" i="21" l="1"/>
  <c r="B222" i="21"/>
  <c r="C222" i="21" s="1"/>
  <c r="E222" i="21" s="1"/>
  <c r="O250" i="21"/>
  <c r="H250" i="21"/>
  <c r="T143" i="21"/>
  <c r="R143" i="21"/>
  <c r="W142" i="21"/>
  <c r="Z175" i="21"/>
  <c r="AB175" i="21" s="1"/>
  <c r="AC175" i="21" s="1"/>
  <c r="X176" i="21" s="1"/>
  <c r="L231" i="21"/>
  <c r="J231" i="21"/>
  <c r="N269" i="21"/>
  <c r="G269" i="21"/>
  <c r="A270" i="21"/>
  <c r="B223" i="21" l="1"/>
  <c r="D223" i="21"/>
  <c r="S143" i="21"/>
  <c r="U143" i="21" s="1"/>
  <c r="V143" i="21" s="1"/>
  <c r="Q144" i="21" s="1"/>
  <c r="O251" i="21"/>
  <c r="H251" i="21"/>
  <c r="K231" i="21"/>
  <c r="M231" i="21" s="1"/>
  <c r="J232" i="21" s="1"/>
  <c r="Y176" i="21"/>
  <c r="AA176" i="21"/>
  <c r="A271" i="21"/>
  <c r="G270" i="21"/>
  <c r="N270" i="21"/>
  <c r="C223" i="21" l="1"/>
  <c r="E223" i="21" s="1"/>
  <c r="B224" i="21" s="1"/>
  <c r="L232" i="21"/>
  <c r="W143" i="21"/>
  <c r="T144" i="21"/>
  <c r="R144" i="21"/>
  <c r="K232" i="21"/>
  <c r="M232" i="21" s="1"/>
  <c r="L233" i="21" s="1"/>
  <c r="Z176" i="21"/>
  <c r="AB176" i="21" s="1"/>
  <c r="AC176" i="21" s="1"/>
  <c r="X177" i="21" s="1"/>
  <c r="N271" i="21"/>
  <c r="A272" i="21"/>
  <c r="G271" i="21"/>
  <c r="D224" i="21" l="1"/>
  <c r="C224" i="21"/>
  <c r="E224" i="21" s="1"/>
  <c r="B225" i="21" s="1"/>
  <c r="H252" i="21"/>
  <c r="O252" i="21"/>
  <c r="J233" i="21"/>
  <c r="K233" i="21" s="1"/>
  <c r="M233" i="21" s="1"/>
  <c r="L234" i="21" s="1"/>
  <c r="S144" i="21"/>
  <c r="AA177" i="21"/>
  <c r="Y177" i="21"/>
  <c r="G272" i="21"/>
  <c r="A273" i="21"/>
  <c r="N272" i="21"/>
  <c r="D225" i="21" l="1"/>
  <c r="C225" i="21" s="1"/>
  <c r="E225" i="21" s="1"/>
  <c r="Z177" i="21"/>
  <c r="AB177" i="21" s="1"/>
  <c r="AC177" i="21" s="1"/>
  <c r="X178" i="21" s="1"/>
  <c r="Y178" i="21" s="1"/>
  <c r="H253" i="21"/>
  <c r="O253" i="21"/>
  <c r="U144" i="21"/>
  <c r="V144" i="21" s="1"/>
  <c r="Q145" i="21" s="1"/>
  <c r="J234" i="21"/>
  <c r="K234" i="21" s="1"/>
  <c r="M234" i="21" s="1"/>
  <c r="L235" i="21" s="1"/>
  <c r="N273" i="21"/>
  <c r="A274" i="21"/>
  <c r="G273" i="21"/>
  <c r="D226" i="21" l="1"/>
  <c r="B226" i="21"/>
  <c r="C226" i="21" s="1"/>
  <c r="E226" i="21" s="1"/>
  <c r="D227" i="21" s="1"/>
  <c r="AA178" i="21"/>
  <c r="Z178" i="21" s="1"/>
  <c r="AB178" i="21" s="1"/>
  <c r="AC178" i="21" s="1"/>
  <c r="X179" i="21" s="1"/>
  <c r="AA179" i="21" s="1"/>
  <c r="H254" i="21"/>
  <c r="O254" i="21"/>
  <c r="T145" i="21"/>
  <c r="R145" i="21"/>
  <c r="W144" i="21"/>
  <c r="J235" i="21"/>
  <c r="K235" i="21" s="1"/>
  <c r="M235" i="21" s="1"/>
  <c r="J236" i="21" s="1"/>
  <c r="A275" i="21"/>
  <c r="G274" i="21"/>
  <c r="N274" i="21"/>
  <c r="B227" i="21" l="1"/>
  <c r="C227" i="21" s="1"/>
  <c r="E227" i="21" s="1"/>
  <c r="D228" i="21" s="1"/>
  <c r="H255" i="21"/>
  <c r="O255" i="21"/>
  <c r="S145" i="21"/>
  <c r="L236" i="21"/>
  <c r="K236" i="21" s="1"/>
  <c r="M236" i="21" s="1"/>
  <c r="Y179" i="21"/>
  <c r="Z179" i="21" s="1"/>
  <c r="AB179" i="21" s="1"/>
  <c r="AC179" i="21" s="1"/>
  <c r="X180" i="21" s="1"/>
  <c r="N275" i="21"/>
  <c r="A276" i="21"/>
  <c r="G275" i="21"/>
  <c r="B228" i="21" l="1"/>
  <c r="C228" i="21" s="1"/>
  <c r="E228" i="21" s="1"/>
  <c r="B229" i="21" s="1"/>
  <c r="H256" i="21"/>
  <c r="O256" i="21"/>
  <c r="U145" i="21"/>
  <c r="V145" i="21" s="1"/>
  <c r="Q146" i="21" s="1"/>
  <c r="L237" i="21"/>
  <c r="J237" i="21"/>
  <c r="Y180" i="21"/>
  <c r="AA180" i="21"/>
  <c r="G276" i="21"/>
  <c r="A277" i="21"/>
  <c r="N276" i="21"/>
  <c r="D229" i="21" l="1"/>
  <c r="C229" i="21" s="1"/>
  <c r="E229" i="21" s="1"/>
  <c r="D230" i="21" s="1"/>
  <c r="B230" i="21"/>
  <c r="K237" i="21"/>
  <c r="M237" i="21" s="1"/>
  <c r="L238" i="21" s="1"/>
  <c r="H257" i="21"/>
  <c r="O257" i="21"/>
  <c r="T146" i="21"/>
  <c r="R146" i="21"/>
  <c r="W145" i="21"/>
  <c r="Z180" i="21"/>
  <c r="AB180" i="21" s="1"/>
  <c r="AC180" i="21" s="1"/>
  <c r="X181" i="21" s="1"/>
  <c r="Y181" i="21" s="1"/>
  <c r="N277" i="21"/>
  <c r="G277" i="21"/>
  <c r="A278" i="21"/>
  <c r="C230" i="21" l="1"/>
  <c r="E230" i="21" s="1"/>
  <c r="B231" i="21" s="1"/>
  <c r="J238" i="21"/>
  <c r="K238" i="21" s="1"/>
  <c r="M238" i="21" s="1"/>
  <c r="L239" i="21" s="1"/>
  <c r="H258" i="21"/>
  <c r="O258" i="21"/>
  <c r="S146" i="21"/>
  <c r="AA181" i="21"/>
  <c r="Z181" i="21" s="1"/>
  <c r="AB181" i="21" s="1"/>
  <c r="AC181" i="21" s="1"/>
  <c r="X182" i="21" s="1"/>
  <c r="A279" i="21"/>
  <c r="G278" i="21"/>
  <c r="N278" i="21"/>
  <c r="D231" i="21" l="1"/>
  <c r="C231" i="21" s="1"/>
  <c r="E231" i="21" s="1"/>
  <c r="J239" i="21"/>
  <c r="K239" i="21" s="1"/>
  <c r="M239" i="21" s="1"/>
  <c r="J240" i="21" s="1"/>
  <c r="H259" i="21"/>
  <c r="O259" i="21"/>
  <c r="U146" i="21"/>
  <c r="V146" i="21" s="1"/>
  <c r="Q147" i="21" s="1"/>
  <c r="Y182" i="21"/>
  <c r="AA182" i="21"/>
  <c r="N279" i="21"/>
  <c r="A280" i="21"/>
  <c r="G279" i="21"/>
  <c r="D232" i="21" l="1"/>
  <c r="B232" i="21"/>
  <c r="C232" i="21" s="1"/>
  <c r="E232" i="21" s="1"/>
  <c r="L240" i="21"/>
  <c r="K240" i="21" s="1"/>
  <c r="M240" i="21" s="1"/>
  <c r="J241" i="21" s="1"/>
  <c r="R147" i="21"/>
  <c r="T147" i="21"/>
  <c r="W146" i="21"/>
  <c r="Z182" i="21"/>
  <c r="AB182" i="21" s="1"/>
  <c r="AC182" i="21" s="1"/>
  <c r="X183" i="21" s="1"/>
  <c r="G280" i="21"/>
  <c r="A281" i="21"/>
  <c r="N280" i="21"/>
  <c r="D233" i="21" l="1"/>
  <c r="B233" i="21"/>
  <c r="C233" i="21" s="1"/>
  <c r="E233" i="21" s="1"/>
  <c r="D234" i="21" s="1"/>
  <c r="L241" i="21"/>
  <c r="K241" i="21" s="1"/>
  <c r="M241" i="21" s="1"/>
  <c r="L242" i="21" s="1"/>
  <c r="H260" i="21"/>
  <c r="O260" i="21"/>
  <c r="S147" i="21"/>
  <c r="AA183" i="21"/>
  <c r="Y183" i="21"/>
  <c r="N281" i="21"/>
  <c r="A282" i="21"/>
  <c r="G281" i="21"/>
  <c r="B234" i="21" l="1"/>
  <c r="C234" i="21" s="1"/>
  <c r="E234" i="21" s="1"/>
  <c r="D235" i="21" s="1"/>
  <c r="J242" i="21"/>
  <c r="K242" i="21" s="1"/>
  <c r="M242" i="21" s="1"/>
  <c r="L243" i="21" s="1"/>
  <c r="H261" i="21"/>
  <c r="O261" i="21"/>
  <c r="U147" i="21"/>
  <c r="V147" i="21" s="1"/>
  <c r="Q148" i="21" s="1"/>
  <c r="Z183" i="21"/>
  <c r="AB183" i="21" s="1"/>
  <c r="AC183" i="21" s="1"/>
  <c r="X184" i="21" s="1"/>
  <c r="J243" i="21"/>
  <c r="A283" i="21"/>
  <c r="G282" i="21"/>
  <c r="N282" i="21"/>
  <c r="B235" i="21" l="1"/>
  <c r="C235" i="21" s="1"/>
  <c r="E235" i="21" s="1"/>
  <c r="H262" i="21"/>
  <c r="O262" i="21"/>
  <c r="R148" i="21"/>
  <c r="T148" i="21"/>
  <c r="W147" i="21"/>
  <c r="Y184" i="21"/>
  <c r="AA184" i="21"/>
  <c r="K243" i="21"/>
  <c r="M243" i="21" s="1"/>
  <c r="L244" i="21" s="1"/>
  <c r="N283" i="21"/>
  <c r="A284" i="21"/>
  <c r="G283" i="21"/>
  <c r="D236" i="21" l="1"/>
  <c r="B236" i="21"/>
  <c r="C236" i="21" s="1"/>
  <c r="E236" i="21" s="1"/>
  <c r="B237" i="21" s="1"/>
  <c r="O263" i="21"/>
  <c r="H263" i="21"/>
  <c r="S148" i="21"/>
  <c r="J244" i="21"/>
  <c r="K244" i="21" s="1"/>
  <c r="M244" i="21" s="1"/>
  <c r="L245" i="21" s="1"/>
  <c r="Z184" i="21"/>
  <c r="AB184" i="21" s="1"/>
  <c r="AC184" i="21" s="1"/>
  <c r="X185" i="21" s="1"/>
  <c r="Y185" i="21" s="1"/>
  <c r="G284" i="21"/>
  <c r="A285" i="21"/>
  <c r="N284" i="21"/>
  <c r="D237" i="21" l="1"/>
  <c r="C237" i="21" s="1"/>
  <c r="E237" i="21" s="1"/>
  <c r="B238" i="21" s="1"/>
  <c r="H264" i="21"/>
  <c r="O264" i="21"/>
  <c r="U148" i="21"/>
  <c r="V148" i="21" s="1"/>
  <c r="Q149" i="21" s="1"/>
  <c r="AA185" i="21"/>
  <c r="Z185" i="21" s="1"/>
  <c r="AB185" i="21" s="1"/>
  <c r="AC185" i="21" s="1"/>
  <c r="X186" i="21" s="1"/>
  <c r="Y186" i="21" s="1"/>
  <c r="J245" i="21"/>
  <c r="K245" i="21" s="1"/>
  <c r="M245" i="21" s="1"/>
  <c r="N285" i="21"/>
  <c r="G285" i="21"/>
  <c r="A286" i="21"/>
  <c r="D238" i="21" l="1"/>
  <c r="C238" i="21" s="1"/>
  <c r="E238" i="21" s="1"/>
  <c r="B239" i="21" s="1"/>
  <c r="O265" i="21"/>
  <c r="H265" i="21"/>
  <c r="R149" i="21"/>
  <c r="T149" i="21"/>
  <c r="W148" i="21"/>
  <c r="AA186" i="21"/>
  <c r="Z186" i="21" s="1"/>
  <c r="AB186" i="21" s="1"/>
  <c r="AC186" i="21" s="1"/>
  <c r="X187" i="21" s="1"/>
  <c r="L246" i="21"/>
  <c r="J246" i="21"/>
  <c r="A287" i="21"/>
  <c r="G286" i="21"/>
  <c r="N286" i="21"/>
  <c r="D239" i="21" l="1"/>
  <c r="C239" i="21" s="1"/>
  <c r="E239" i="21" s="1"/>
  <c r="D240" i="21" s="1"/>
  <c r="S149" i="21"/>
  <c r="K246" i="21"/>
  <c r="M246" i="21" s="1"/>
  <c r="L247" i="21" s="1"/>
  <c r="AA187" i="21"/>
  <c r="Y187" i="21"/>
  <c r="N287" i="21"/>
  <c r="A288" i="21"/>
  <c r="G287" i="21"/>
  <c r="B240" i="21" l="1"/>
  <c r="C240" i="21" s="1"/>
  <c r="E240" i="21" s="1"/>
  <c r="D241" i="21" s="1"/>
  <c r="H266" i="21"/>
  <c r="O266" i="21"/>
  <c r="U149" i="21"/>
  <c r="V149" i="21" s="1"/>
  <c r="Q150" i="21" s="1"/>
  <c r="Z187" i="21"/>
  <c r="AB187" i="21" s="1"/>
  <c r="AC187" i="21" s="1"/>
  <c r="X188" i="21" s="1"/>
  <c r="J247" i="21"/>
  <c r="K247" i="21" s="1"/>
  <c r="M247" i="21" s="1"/>
  <c r="J248" i="21" s="1"/>
  <c r="G288" i="21"/>
  <c r="A289" i="21"/>
  <c r="N288" i="21"/>
  <c r="B241" i="21" l="1"/>
  <c r="C241" i="21" s="1"/>
  <c r="E241" i="21" s="1"/>
  <c r="D242" i="21" s="1"/>
  <c r="O267" i="21"/>
  <c r="H267" i="21"/>
  <c r="R150" i="21"/>
  <c r="T150" i="21"/>
  <c r="W149" i="21"/>
  <c r="L248" i="21"/>
  <c r="K248" i="21" s="1"/>
  <c r="M248" i="21" s="1"/>
  <c r="L249" i="21" s="1"/>
  <c r="Y188" i="21"/>
  <c r="AA188" i="21"/>
  <c r="N289" i="21"/>
  <c r="A290" i="21"/>
  <c r="G289" i="21"/>
  <c r="B242" i="21" l="1"/>
  <c r="C242" i="21" s="1"/>
  <c r="E242" i="21" s="1"/>
  <c r="D243" i="21" s="1"/>
  <c r="O268" i="21"/>
  <c r="H268" i="21"/>
  <c r="S150" i="21"/>
  <c r="J249" i="21"/>
  <c r="K249" i="21" s="1"/>
  <c r="M249" i="21" s="1"/>
  <c r="L250" i="21" s="1"/>
  <c r="Z188" i="21"/>
  <c r="AB188" i="21" s="1"/>
  <c r="AC188" i="21" s="1"/>
  <c r="X189" i="21" s="1"/>
  <c r="A291" i="21"/>
  <c r="G290" i="21"/>
  <c r="N290" i="21"/>
  <c r="B243" i="21" l="1"/>
  <c r="C243" i="21" s="1"/>
  <c r="E243" i="21" s="1"/>
  <c r="O269" i="21"/>
  <c r="H269" i="21"/>
  <c r="U150" i="21"/>
  <c r="V150" i="21" s="1"/>
  <c r="Q151" i="21" s="1"/>
  <c r="J250" i="21"/>
  <c r="K250" i="21" s="1"/>
  <c r="M250" i="21" s="1"/>
  <c r="L251" i="21" s="1"/>
  <c r="AA189" i="21"/>
  <c r="Y189" i="21"/>
  <c r="N291" i="21"/>
  <c r="A292" i="21"/>
  <c r="G291" i="21"/>
  <c r="D244" i="21" l="1"/>
  <c r="B244" i="21"/>
  <c r="H270" i="21"/>
  <c r="O270" i="21"/>
  <c r="R151" i="21"/>
  <c r="T151" i="21"/>
  <c r="W150" i="21"/>
  <c r="J251" i="21"/>
  <c r="K251" i="21" s="1"/>
  <c r="M251" i="21" s="1"/>
  <c r="G292" i="21"/>
  <c r="A293" i="21"/>
  <c r="N292" i="21"/>
  <c r="Z189" i="21"/>
  <c r="AB189" i="21" s="1"/>
  <c r="AC189" i="21" s="1"/>
  <c r="X190" i="21" s="1"/>
  <c r="C244" i="21" l="1"/>
  <c r="E244" i="21" s="1"/>
  <c r="D245" i="21" s="1"/>
  <c r="O271" i="21"/>
  <c r="H271" i="21"/>
  <c r="S151" i="21"/>
  <c r="U151" i="21" s="1"/>
  <c r="V151" i="21" s="1"/>
  <c r="Q152" i="21" s="1"/>
  <c r="R152" i="21" s="1"/>
  <c r="Y190" i="21"/>
  <c r="AA190" i="21"/>
  <c r="L252" i="21"/>
  <c r="J252" i="21"/>
  <c r="N293" i="21"/>
  <c r="G293" i="21"/>
  <c r="A294" i="21"/>
  <c r="B245" i="21" l="1"/>
  <c r="C245" i="21" s="1"/>
  <c r="E245" i="21" s="1"/>
  <c r="D246" i="21" s="1"/>
  <c r="O272" i="21"/>
  <c r="H272" i="21"/>
  <c r="T152" i="21"/>
  <c r="S152" i="21" s="1"/>
  <c r="U152" i="21" s="1"/>
  <c r="V152" i="21" s="1"/>
  <c r="Q153" i="21" s="1"/>
  <c r="W151" i="21"/>
  <c r="K252" i="21"/>
  <c r="M252" i="21" s="1"/>
  <c r="L253" i="21" s="1"/>
  <c r="Z190" i="21"/>
  <c r="AB190" i="21" s="1"/>
  <c r="AC190" i="21" s="1"/>
  <c r="X191" i="21" s="1"/>
  <c r="A295" i="21"/>
  <c r="G294" i="21"/>
  <c r="N294" i="21"/>
  <c r="B246" i="21" l="1"/>
  <c r="C246" i="21" s="1"/>
  <c r="E246" i="21" s="1"/>
  <c r="D247" i="21" s="1"/>
  <c r="H273" i="21"/>
  <c r="O273" i="21"/>
  <c r="R153" i="21"/>
  <c r="T153" i="21"/>
  <c r="W152" i="21"/>
  <c r="J253" i="21"/>
  <c r="K253" i="21" s="1"/>
  <c r="M253" i="21" s="1"/>
  <c r="L254" i="21" s="1"/>
  <c r="AA191" i="21"/>
  <c r="Y191" i="21"/>
  <c r="N295" i="21"/>
  <c r="A296" i="21"/>
  <c r="G295" i="21"/>
  <c r="B247" i="21" l="1"/>
  <c r="C247" i="21" s="1"/>
  <c r="E247" i="21" s="1"/>
  <c r="H274" i="21"/>
  <c r="O274" i="21"/>
  <c r="S153" i="21"/>
  <c r="U153" i="21" s="1"/>
  <c r="J254" i="21"/>
  <c r="K254" i="21" s="1"/>
  <c r="M254" i="21" s="1"/>
  <c r="L255" i="21" s="1"/>
  <c r="G296" i="21"/>
  <c r="A297" i="21"/>
  <c r="N296" i="21"/>
  <c r="Z191" i="21"/>
  <c r="AB191" i="21" s="1"/>
  <c r="AC191" i="21" s="1"/>
  <c r="X192" i="21" s="1"/>
  <c r="D248" i="21" l="1"/>
  <c r="B248" i="21"/>
  <c r="C248" i="21" s="1"/>
  <c r="E248" i="21" s="1"/>
  <c r="H275" i="21"/>
  <c r="O275" i="21"/>
  <c r="V153" i="21"/>
  <c r="Q154" i="21" s="1"/>
  <c r="R154" i="21" s="1"/>
  <c r="W153" i="21"/>
  <c r="J255" i="21"/>
  <c r="K255" i="21" s="1"/>
  <c r="M255" i="21" s="1"/>
  <c r="Y192" i="21"/>
  <c r="AA192" i="21"/>
  <c r="N297" i="21"/>
  <c r="A298" i="21"/>
  <c r="G297" i="21"/>
  <c r="D249" i="21" l="1"/>
  <c r="B249" i="21"/>
  <c r="T154" i="21"/>
  <c r="O276" i="21"/>
  <c r="H276" i="21"/>
  <c r="S154" i="21"/>
  <c r="Z192" i="21"/>
  <c r="AB192" i="21" s="1"/>
  <c r="AC192" i="21" s="1"/>
  <c r="X193" i="21" s="1"/>
  <c r="L256" i="21"/>
  <c r="J256" i="21"/>
  <c r="A299" i="21"/>
  <c r="G298" i="21"/>
  <c r="N298" i="21"/>
  <c r="C249" i="21" l="1"/>
  <c r="E249" i="21" s="1"/>
  <c r="O277" i="21"/>
  <c r="H277" i="21"/>
  <c r="U154" i="21"/>
  <c r="V154" i="21" s="1"/>
  <c r="Q155" i="21" s="1"/>
  <c r="K256" i="21"/>
  <c r="M256" i="21" s="1"/>
  <c r="J257" i="21" s="1"/>
  <c r="N299" i="21"/>
  <c r="A300" i="21"/>
  <c r="G299" i="21"/>
  <c r="AA193" i="21"/>
  <c r="Y193" i="21"/>
  <c r="D250" i="21" l="1"/>
  <c r="B250" i="21"/>
  <c r="L257" i="21"/>
  <c r="K257" i="21" s="1"/>
  <c r="M257" i="21" s="1"/>
  <c r="H278" i="21"/>
  <c r="O278" i="21"/>
  <c r="R155" i="21"/>
  <c r="T155" i="21"/>
  <c r="W154" i="21"/>
  <c r="Z193" i="21"/>
  <c r="AB193" i="21" s="1"/>
  <c r="AC193" i="21" s="1"/>
  <c r="X194" i="21" s="1"/>
  <c r="G300" i="21"/>
  <c r="A301" i="21"/>
  <c r="N300" i="21"/>
  <c r="C250" i="21" l="1"/>
  <c r="E250" i="21" s="1"/>
  <c r="L258" i="21"/>
  <c r="J258" i="21"/>
  <c r="H279" i="21"/>
  <c r="O279" i="21"/>
  <c r="S155" i="21"/>
  <c r="U155" i="21" s="1"/>
  <c r="V155" i="21" s="1"/>
  <c r="Q156" i="21" s="1"/>
  <c r="N301" i="21"/>
  <c r="G301" i="21"/>
  <c r="A302" i="21"/>
  <c r="Y194" i="21"/>
  <c r="AA194" i="21"/>
  <c r="B251" i="21" l="1"/>
  <c r="D251" i="21"/>
  <c r="K258" i="21"/>
  <c r="M258" i="21" s="1"/>
  <c r="L259" i="21" s="1"/>
  <c r="O280" i="21"/>
  <c r="H280" i="21"/>
  <c r="R156" i="21"/>
  <c r="T156" i="21"/>
  <c r="W155" i="21"/>
  <c r="Z194" i="21"/>
  <c r="AB194" i="21" s="1"/>
  <c r="AC194" i="21" s="1"/>
  <c r="X195" i="21" s="1"/>
  <c r="A303" i="21"/>
  <c r="G302" i="21"/>
  <c r="N302" i="21"/>
  <c r="C251" i="21" l="1"/>
  <c r="E251" i="21" s="1"/>
  <c r="D252" i="21" s="1"/>
  <c r="J259" i="21"/>
  <c r="K259" i="21" s="1"/>
  <c r="M259" i="21" s="1"/>
  <c r="L260" i="21" s="1"/>
  <c r="H281" i="21"/>
  <c r="O281" i="21"/>
  <c r="S156" i="21"/>
  <c r="N303" i="21"/>
  <c r="A304" i="21"/>
  <c r="G303" i="21"/>
  <c r="AA195" i="21"/>
  <c r="Y195" i="21"/>
  <c r="B252" i="21" l="1"/>
  <c r="C252" i="21" s="1"/>
  <c r="E252" i="21" s="1"/>
  <c r="J260" i="21"/>
  <c r="K260" i="21" s="1"/>
  <c r="M260" i="21" s="1"/>
  <c r="J261" i="21" s="1"/>
  <c r="O282" i="21"/>
  <c r="H282" i="21"/>
  <c r="U156" i="21"/>
  <c r="V156" i="21" s="1"/>
  <c r="Q157" i="21" s="1"/>
  <c r="Z195" i="21"/>
  <c r="AB195" i="21" s="1"/>
  <c r="AC195" i="21" s="1"/>
  <c r="X196" i="21" s="1"/>
  <c r="G304" i="21"/>
  <c r="A305" i="21"/>
  <c r="N304" i="21"/>
  <c r="D253" i="21" l="1"/>
  <c r="B253" i="21"/>
  <c r="C253" i="21" s="1"/>
  <c r="E253" i="21" s="1"/>
  <c r="L261" i="21"/>
  <c r="K261" i="21" s="1"/>
  <c r="M261" i="21" s="1"/>
  <c r="J262" i="21" s="1"/>
  <c r="O283" i="21"/>
  <c r="H283" i="21"/>
  <c r="R157" i="21"/>
  <c r="T157" i="21"/>
  <c r="W156" i="21"/>
  <c r="Y196" i="21"/>
  <c r="AA196" i="21"/>
  <c r="A306" i="21"/>
  <c r="N305" i="21"/>
  <c r="G305" i="21"/>
  <c r="D254" i="21" l="1"/>
  <c r="B254" i="21"/>
  <c r="C254" i="21" s="1"/>
  <c r="E254" i="21" s="1"/>
  <c r="L262" i="21"/>
  <c r="K262" i="21"/>
  <c r="M262" i="21" s="1"/>
  <c r="H284" i="21"/>
  <c r="O284" i="21"/>
  <c r="S157" i="21"/>
  <c r="U157" i="21" s="1"/>
  <c r="V157" i="21" s="1"/>
  <c r="Q158" i="21" s="1"/>
  <c r="Z196" i="21"/>
  <c r="AB196" i="21" s="1"/>
  <c r="AC196" i="21" s="1"/>
  <c r="X197" i="21" s="1"/>
  <c r="AA197" i="21" s="1"/>
  <c r="N306" i="21"/>
  <c r="A307" i="21"/>
  <c r="G306" i="21"/>
  <c r="D255" i="21" l="1"/>
  <c r="B255" i="21"/>
  <c r="C255" i="21" s="1"/>
  <c r="E255" i="21" s="1"/>
  <c r="L263" i="21"/>
  <c r="J263" i="21"/>
  <c r="K263" i="21" s="1"/>
  <c r="M263" i="21" s="1"/>
  <c r="O285" i="21"/>
  <c r="H285" i="21"/>
  <c r="W157" i="21"/>
  <c r="R158" i="21"/>
  <c r="T158" i="21"/>
  <c r="Y197" i="21"/>
  <c r="Z197" i="21" s="1"/>
  <c r="AB197" i="21" s="1"/>
  <c r="AC197" i="21" s="1"/>
  <c r="X198" i="21" s="1"/>
  <c r="A308" i="21"/>
  <c r="G307" i="21"/>
  <c r="N307" i="21"/>
  <c r="D256" i="21" l="1"/>
  <c r="B256" i="21"/>
  <c r="C256" i="21" s="1"/>
  <c r="E256" i="21" s="1"/>
  <c r="L264" i="21"/>
  <c r="J264" i="21"/>
  <c r="S158" i="21"/>
  <c r="Y198" i="21"/>
  <c r="AA198" i="21"/>
  <c r="N308" i="21"/>
  <c r="G308" i="21"/>
  <c r="A309" i="21"/>
  <c r="D257" i="21" l="1"/>
  <c r="B257" i="21"/>
  <c r="C257" i="21" s="1"/>
  <c r="E257" i="21" s="1"/>
  <c r="K264" i="21"/>
  <c r="M264" i="21" s="1"/>
  <c r="J265" i="21" s="1"/>
  <c r="O286" i="21"/>
  <c r="H286" i="21"/>
  <c r="U158" i="21"/>
  <c r="V158" i="21" s="1"/>
  <c r="Q159" i="21" s="1"/>
  <c r="Z198" i="21"/>
  <c r="AB198" i="21" s="1"/>
  <c r="AC198" i="21" s="1"/>
  <c r="X199" i="21" s="1"/>
  <c r="Y199" i="21" s="1"/>
  <c r="G309" i="21"/>
  <c r="A310" i="21"/>
  <c r="N309" i="21"/>
  <c r="D258" i="21" l="1"/>
  <c r="B258" i="21"/>
  <c r="C258" i="21" s="1"/>
  <c r="E258" i="21" s="1"/>
  <c r="L265" i="21"/>
  <c r="K265" i="21" s="1"/>
  <c r="M265" i="21" s="1"/>
  <c r="H287" i="21"/>
  <c r="O287" i="21"/>
  <c r="W158" i="21"/>
  <c r="R159" i="21"/>
  <c r="T159" i="21"/>
  <c r="AA199" i="21"/>
  <c r="Z199" i="21" s="1"/>
  <c r="AB199" i="21" s="1"/>
  <c r="AC199" i="21" s="1"/>
  <c r="X200" i="21" s="1"/>
  <c r="N310" i="21"/>
  <c r="A311" i="21"/>
  <c r="G310" i="21"/>
  <c r="B259" i="21" l="1"/>
  <c r="D259" i="21"/>
  <c r="J266" i="21"/>
  <c r="L266" i="21"/>
  <c r="O288" i="21"/>
  <c r="H288" i="21"/>
  <c r="S159" i="21"/>
  <c r="AA200" i="21"/>
  <c r="Y200" i="21"/>
  <c r="A312" i="21"/>
  <c r="G311" i="21"/>
  <c r="N311" i="21"/>
  <c r="C259" i="21" l="1"/>
  <c r="E259" i="21" s="1"/>
  <c r="K266" i="21"/>
  <c r="M266" i="21" s="1"/>
  <c r="Z200" i="21"/>
  <c r="AB200" i="21" s="1"/>
  <c r="AC200" i="21" s="1"/>
  <c r="X201" i="21" s="1"/>
  <c r="AA201" i="21" s="1"/>
  <c r="H289" i="21"/>
  <c r="O289" i="21"/>
  <c r="U159" i="21"/>
  <c r="V159" i="21" s="1"/>
  <c r="Q160" i="21" s="1"/>
  <c r="N312" i="21"/>
  <c r="A313" i="21"/>
  <c r="G312" i="21"/>
  <c r="D260" i="21" l="1"/>
  <c r="B260" i="21"/>
  <c r="C260" i="21" s="1"/>
  <c r="E260" i="21" s="1"/>
  <c r="L267" i="21"/>
  <c r="J267" i="21"/>
  <c r="Y201" i="21"/>
  <c r="Z201" i="21" s="1"/>
  <c r="AB201" i="21" s="1"/>
  <c r="AC201" i="21" s="1"/>
  <c r="X202" i="21" s="1"/>
  <c r="Y202" i="21" s="1"/>
  <c r="H290" i="21"/>
  <c r="O290" i="21"/>
  <c r="W159" i="21"/>
  <c r="R160" i="21"/>
  <c r="T160" i="21"/>
  <c r="G313" i="21"/>
  <c r="A314" i="21"/>
  <c r="N313" i="21"/>
  <c r="B261" i="21" l="1"/>
  <c r="D261" i="21"/>
  <c r="K267" i="21"/>
  <c r="M267" i="21" s="1"/>
  <c r="AA202" i="21"/>
  <c r="Z202" i="21" s="1"/>
  <c r="AB202" i="21" s="1"/>
  <c r="AC202" i="21" s="1"/>
  <c r="X203" i="21" s="1"/>
  <c r="AA203" i="21" s="1"/>
  <c r="O291" i="21"/>
  <c r="H291" i="21"/>
  <c r="S160" i="21"/>
  <c r="N314" i="21"/>
  <c r="A315" i="21"/>
  <c r="G314" i="21"/>
  <c r="C261" i="21" l="1"/>
  <c r="E261" i="21" s="1"/>
  <c r="L268" i="21"/>
  <c r="J268" i="21"/>
  <c r="H292" i="21"/>
  <c r="O292" i="21"/>
  <c r="U160" i="21"/>
  <c r="V160" i="21" s="1"/>
  <c r="Q161" i="21" s="1"/>
  <c r="Y203" i="21"/>
  <c r="Z203" i="21" s="1"/>
  <c r="AB203" i="21" s="1"/>
  <c r="AC203" i="21" s="1"/>
  <c r="X204" i="21" s="1"/>
  <c r="A316" i="21"/>
  <c r="G315" i="21"/>
  <c r="N315" i="21"/>
  <c r="B262" i="21" l="1"/>
  <c r="D262" i="21"/>
  <c r="K268" i="21"/>
  <c r="M268" i="21" s="1"/>
  <c r="O293" i="21"/>
  <c r="H293" i="21"/>
  <c r="W160" i="21"/>
  <c r="R161" i="21"/>
  <c r="T161" i="21"/>
  <c r="Y204" i="21"/>
  <c r="AA204" i="21"/>
  <c r="N316" i="21"/>
  <c r="G316" i="21"/>
  <c r="A317" i="21"/>
  <c r="C262" i="21" l="1"/>
  <c r="E262" i="21" s="1"/>
  <c r="Z204" i="21"/>
  <c r="AB204" i="21" s="1"/>
  <c r="AC204" i="21" s="1"/>
  <c r="X205" i="21" s="1"/>
  <c r="J269" i="21"/>
  <c r="L269" i="21"/>
  <c r="H294" i="21"/>
  <c r="O294" i="21"/>
  <c r="S161" i="21"/>
  <c r="G317" i="21"/>
  <c r="A318" i="21"/>
  <c r="N317" i="21"/>
  <c r="D263" i="21" l="1"/>
  <c r="B263" i="21"/>
  <c r="C263" i="21" s="1"/>
  <c r="E263" i="21" s="1"/>
  <c r="K269" i="21"/>
  <c r="M269" i="21" s="1"/>
  <c r="U161" i="21"/>
  <c r="V161" i="21" s="1"/>
  <c r="Q162" i="21" s="1"/>
  <c r="N318" i="21"/>
  <c r="A319" i="21"/>
  <c r="G318" i="21"/>
  <c r="AA205" i="21"/>
  <c r="Y205" i="21"/>
  <c r="D264" i="21" l="1"/>
  <c r="B264" i="21"/>
  <c r="C264" i="21" s="1"/>
  <c r="E264" i="21" s="1"/>
  <c r="L270" i="21"/>
  <c r="J270" i="21"/>
  <c r="K270" i="21" s="1"/>
  <c r="M270" i="21" s="1"/>
  <c r="O295" i="21"/>
  <c r="H295" i="21"/>
  <c r="W161" i="21"/>
  <c r="R162" i="21"/>
  <c r="T162" i="21"/>
  <c r="Z205" i="21"/>
  <c r="AB205" i="21" s="1"/>
  <c r="AC205" i="21" s="1"/>
  <c r="X206" i="21" s="1"/>
  <c r="A320" i="21"/>
  <c r="G319" i="21"/>
  <c r="N319" i="21"/>
  <c r="D265" i="21" l="1"/>
  <c r="B265" i="21"/>
  <c r="C265" i="21" s="1"/>
  <c r="E265" i="21" s="1"/>
  <c r="J271" i="21"/>
  <c r="L271" i="21"/>
  <c r="H296" i="21"/>
  <c r="O296" i="21"/>
  <c r="S162" i="21"/>
  <c r="Y206" i="21"/>
  <c r="AA206" i="21"/>
  <c r="N320" i="21"/>
  <c r="A321" i="21"/>
  <c r="G320" i="21"/>
  <c r="D266" i="21" l="1"/>
  <c r="B266" i="21"/>
  <c r="C266" i="21" s="1"/>
  <c r="E266" i="21" s="1"/>
  <c r="K271" i="21"/>
  <c r="M271" i="21" s="1"/>
  <c r="H297" i="21"/>
  <c r="O297" i="21"/>
  <c r="U162" i="21"/>
  <c r="V162" i="21" s="1"/>
  <c r="Q163" i="21" s="1"/>
  <c r="Z206" i="21"/>
  <c r="AB206" i="21" s="1"/>
  <c r="AC206" i="21" s="1"/>
  <c r="X207" i="21" s="1"/>
  <c r="G321" i="21"/>
  <c r="A322" i="21"/>
  <c r="N321" i="21"/>
  <c r="B267" i="21" l="1"/>
  <c r="D267" i="21"/>
  <c r="L272" i="21"/>
  <c r="J272" i="21"/>
  <c r="H298" i="21"/>
  <c r="O298" i="21"/>
  <c r="R163" i="21"/>
  <c r="T163" i="21"/>
  <c r="W162" i="21"/>
  <c r="AA207" i="21"/>
  <c r="Y207" i="21"/>
  <c r="N322" i="21"/>
  <c r="A323" i="21"/>
  <c r="G322" i="21"/>
  <c r="S163" i="21" l="1"/>
  <c r="C267" i="21"/>
  <c r="E267" i="21" s="1"/>
  <c r="K272" i="21"/>
  <c r="M272" i="21" s="1"/>
  <c r="J273" i="21" s="1"/>
  <c r="H299" i="21"/>
  <c r="O299" i="21"/>
  <c r="U163" i="21"/>
  <c r="V163" i="21" s="1"/>
  <c r="Q164" i="21" s="1"/>
  <c r="R164" i="21" s="1"/>
  <c r="A324" i="21"/>
  <c r="G323" i="21"/>
  <c r="N323" i="21"/>
  <c r="Z207" i="21"/>
  <c r="AB207" i="21" s="1"/>
  <c r="AC207" i="21" s="1"/>
  <c r="X208" i="21" s="1"/>
  <c r="B268" i="21" l="1"/>
  <c r="D268" i="21"/>
  <c r="L273" i="21"/>
  <c r="K273" i="21"/>
  <c r="M273" i="21" s="1"/>
  <c r="L274" i="21" s="1"/>
  <c r="W163" i="21"/>
  <c r="H300" i="21"/>
  <c r="O300" i="21"/>
  <c r="T164" i="21"/>
  <c r="S164" i="21" s="1"/>
  <c r="Y208" i="21"/>
  <c r="AA208" i="21"/>
  <c r="N324" i="21"/>
  <c r="G324" i="21"/>
  <c r="A325" i="21"/>
  <c r="C268" i="21" l="1"/>
  <c r="E268" i="21" s="1"/>
  <c r="D269" i="21" s="1"/>
  <c r="B269" i="21"/>
  <c r="J274" i="21"/>
  <c r="K274" i="21" s="1"/>
  <c r="M274" i="21" s="1"/>
  <c r="L275" i="21" s="1"/>
  <c r="Z208" i="21"/>
  <c r="AB208" i="21" s="1"/>
  <c r="AC208" i="21" s="1"/>
  <c r="X209" i="21" s="1"/>
  <c r="Y209" i="21" s="1"/>
  <c r="O301" i="21"/>
  <c r="H301" i="21"/>
  <c r="U164" i="21"/>
  <c r="V164" i="21" s="1"/>
  <c r="Q165" i="21" s="1"/>
  <c r="G325" i="21"/>
  <c r="A326" i="21"/>
  <c r="N325" i="21"/>
  <c r="C269" i="21" l="1"/>
  <c r="E269" i="21" s="1"/>
  <c r="D270" i="21" s="1"/>
  <c r="B270" i="21"/>
  <c r="J275" i="21"/>
  <c r="K275" i="21" s="1"/>
  <c r="M275" i="21" s="1"/>
  <c r="L276" i="21" s="1"/>
  <c r="AA209" i="21"/>
  <c r="Z209" i="21" s="1"/>
  <c r="AB209" i="21" s="1"/>
  <c r="AC209" i="21" s="1"/>
  <c r="X210" i="21" s="1"/>
  <c r="R165" i="21"/>
  <c r="T165" i="21"/>
  <c r="W164" i="21"/>
  <c r="N326" i="21"/>
  <c r="A327" i="21"/>
  <c r="G326" i="21"/>
  <c r="C270" i="21" l="1"/>
  <c r="E270" i="21" s="1"/>
  <c r="D271" i="21" s="1"/>
  <c r="B271" i="21"/>
  <c r="J276" i="21"/>
  <c r="K276" i="21" s="1"/>
  <c r="M276" i="21" s="1"/>
  <c r="J277" i="21" s="1"/>
  <c r="H302" i="21"/>
  <c r="O302" i="21"/>
  <c r="S165" i="21"/>
  <c r="Y210" i="21"/>
  <c r="AA210" i="21"/>
  <c r="A328" i="21"/>
  <c r="G327" i="21"/>
  <c r="N327" i="21"/>
  <c r="C271" i="21" l="1"/>
  <c r="E271" i="21" s="1"/>
  <c r="B272" i="21" s="1"/>
  <c r="L277" i="21"/>
  <c r="K277" i="21" s="1"/>
  <c r="M277" i="21" s="1"/>
  <c r="H303" i="21"/>
  <c r="O303" i="21"/>
  <c r="U165" i="21"/>
  <c r="V165" i="21" s="1"/>
  <c r="Q166" i="21" s="1"/>
  <c r="Z210" i="21"/>
  <c r="AB210" i="21" s="1"/>
  <c r="AC210" i="21" s="1"/>
  <c r="X211" i="21" s="1"/>
  <c r="N328" i="21"/>
  <c r="A329" i="21"/>
  <c r="G328" i="21"/>
  <c r="D272" i="21" l="1"/>
  <c r="C272" i="21" s="1"/>
  <c r="E272" i="21" s="1"/>
  <c r="J278" i="21"/>
  <c r="L278" i="21"/>
  <c r="O304" i="21"/>
  <c r="H304" i="21"/>
  <c r="R166" i="21"/>
  <c r="T166" i="21"/>
  <c r="W165" i="21"/>
  <c r="AA211" i="21"/>
  <c r="Y211" i="21"/>
  <c r="G329" i="21"/>
  <c r="A330" i="21"/>
  <c r="N329" i="21"/>
  <c r="D273" i="21" l="1"/>
  <c r="B273" i="21"/>
  <c r="C273" i="21"/>
  <c r="E273" i="21" s="1"/>
  <c r="D274" i="21" s="1"/>
  <c r="K278" i="21"/>
  <c r="M278" i="21" s="1"/>
  <c r="J279" i="21" s="1"/>
  <c r="H305" i="21"/>
  <c r="O305" i="21"/>
  <c r="S166" i="21"/>
  <c r="U166" i="21" s="1"/>
  <c r="V166" i="21" s="1"/>
  <c r="Q167" i="21" s="1"/>
  <c r="R167" i="21" s="1"/>
  <c r="Z211" i="21"/>
  <c r="AB211" i="21" s="1"/>
  <c r="AC211" i="21" s="1"/>
  <c r="X212" i="21" s="1"/>
  <c r="N330" i="21"/>
  <c r="A331" i="21"/>
  <c r="G330" i="21"/>
  <c r="B274" i="21" l="1"/>
  <c r="C274" i="21" s="1"/>
  <c r="E274" i="21" s="1"/>
  <c r="D275" i="21" s="1"/>
  <c r="L279" i="21"/>
  <c r="K279" i="21" s="1"/>
  <c r="M279" i="21" s="1"/>
  <c r="J280" i="21"/>
  <c r="L280" i="21"/>
  <c r="W166" i="21"/>
  <c r="H306" i="21"/>
  <c r="O306" i="21"/>
  <c r="T167" i="21"/>
  <c r="S167" i="21" s="1"/>
  <c r="Y212" i="21"/>
  <c r="AA212" i="21"/>
  <c r="A332" i="21"/>
  <c r="G331" i="21"/>
  <c r="N331" i="21"/>
  <c r="B275" i="21" l="1"/>
  <c r="C275" i="21" s="1"/>
  <c r="E275" i="21" s="1"/>
  <c r="D276" i="21" s="1"/>
  <c r="K280" i="21"/>
  <c r="M280" i="21" s="1"/>
  <c r="J281" i="21" s="1"/>
  <c r="O307" i="21"/>
  <c r="H307" i="21"/>
  <c r="U167" i="21"/>
  <c r="V167" i="21" s="1"/>
  <c r="Q168" i="21" s="1"/>
  <c r="Z212" i="21"/>
  <c r="AB212" i="21" s="1"/>
  <c r="AC212" i="21" s="1"/>
  <c r="X213" i="21" s="1"/>
  <c r="N332" i="21"/>
  <c r="G332" i="21"/>
  <c r="A333" i="21"/>
  <c r="B276" i="21" l="1"/>
  <c r="C276" i="21" s="1"/>
  <c r="E276" i="21" s="1"/>
  <c r="D277" i="21" s="1"/>
  <c r="L281" i="21"/>
  <c r="K281" i="21" s="1"/>
  <c r="M281" i="21" s="1"/>
  <c r="L282" i="21" s="1"/>
  <c r="H308" i="21"/>
  <c r="O308" i="21"/>
  <c r="R168" i="21"/>
  <c r="T168" i="21"/>
  <c r="W167" i="21"/>
  <c r="AA213" i="21"/>
  <c r="Y213" i="21"/>
  <c r="G333" i="21"/>
  <c r="A334" i="21"/>
  <c r="N333" i="21"/>
  <c r="B277" i="21" l="1"/>
  <c r="C277" i="21" s="1"/>
  <c r="E277" i="21" s="1"/>
  <c r="J282" i="21"/>
  <c r="K282" i="21" s="1"/>
  <c r="M282" i="21" s="1"/>
  <c r="L283" i="21" s="1"/>
  <c r="O309" i="21"/>
  <c r="H309" i="21"/>
  <c r="S168" i="21"/>
  <c r="U168" i="21" s="1"/>
  <c r="V168" i="21" s="1"/>
  <c r="Q169" i="21" s="1"/>
  <c r="Z213" i="21"/>
  <c r="AB213" i="21" s="1"/>
  <c r="AC213" i="21" s="1"/>
  <c r="X214" i="21" s="1"/>
  <c r="Y214" i="21" s="1"/>
  <c r="N334" i="21"/>
  <c r="A335" i="21"/>
  <c r="G334" i="21"/>
  <c r="D278" i="21" l="1"/>
  <c r="B278" i="21"/>
  <c r="C278" i="21" s="1"/>
  <c r="E278" i="21" s="1"/>
  <c r="D279" i="21" s="1"/>
  <c r="J283" i="21"/>
  <c r="K283" i="21" s="1"/>
  <c r="M283" i="21" s="1"/>
  <c r="J284" i="21" s="1"/>
  <c r="O310" i="21"/>
  <c r="H310" i="21"/>
  <c r="W168" i="21"/>
  <c r="R169" i="21"/>
  <c r="T169" i="21"/>
  <c r="AA214" i="21"/>
  <c r="Z214" i="21" s="1"/>
  <c r="AB214" i="21" s="1"/>
  <c r="AC214" i="21" s="1"/>
  <c r="X215" i="21" s="1"/>
  <c r="A336" i="21"/>
  <c r="G335" i="21"/>
  <c r="N335" i="21"/>
  <c r="B279" i="21" l="1"/>
  <c r="C279" i="21" s="1"/>
  <c r="E279" i="21" s="1"/>
  <c r="D280" i="21" s="1"/>
  <c r="L284" i="21"/>
  <c r="K284" i="21"/>
  <c r="M284" i="21" s="1"/>
  <c r="L285" i="21" s="1"/>
  <c r="J285" i="21"/>
  <c r="O311" i="21"/>
  <c r="H311" i="21"/>
  <c r="S169" i="21"/>
  <c r="N336" i="21"/>
  <c r="A337" i="21"/>
  <c r="G336" i="21"/>
  <c r="AA215" i="21"/>
  <c r="Y215" i="21"/>
  <c r="B280" i="21" l="1"/>
  <c r="C280" i="21" s="1"/>
  <c r="E280" i="21" s="1"/>
  <c r="B281" i="21" s="1"/>
  <c r="K285" i="21"/>
  <c r="M285" i="21" s="1"/>
  <c r="U169" i="21"/>
  <c r="V169" i="21" s="1"/>
  <c r="Q170" i="21" s="1"/>
  <c r="Z215" i="21"/>
  <c r="AB215" i="21" s="1"/>
  <c r="AC215" i="21" s="1"/>
  <c r="X216" i="21" s="1"/>
  <c r="G337" i="21"/>
  <c r="A338" i="21"/>
  <c r="N337" i="21"/>
  <c r="D281" i="21" l="1"/>
  <c r="C281" i="21" s="1"/>
  <c r="E281" i="21" s="1"/>
  <c r="B282" i="21" s="1"/>
  <c r="J286" i="21"/>
  <c r="L286" i="21"/>
  <c r="H312" i="21"/>
  <c r="O312" i="21"/>
  <c r="W169" i="21"/>
  <c r="R170" i="21"/>
  <c r="T170" i="21"/>
  <c r="Y216" i="21"/>
  <c r="AA216" i="21"/>
  <c r="A339" i="21"/>
  <c r="N338" i="21"/>
  <c r="G338" i="21"/>
  <c r="D282" i="21" l="1"/>
  <c r="C282" i="21"/>
  <c r="E282" i="21" s="1"/>
  <c r="K286" i="21"/>
  <c r="M286" i="21" s="1"/>
  <c r="J287" i="21" s="1"/>
  <c r="O313" i="21"/>
  <c r="H313" i="21"/>
  <c r="S170" i="21"/>
  <c r="Z216" i="21"/>
  <c r="AB216" i="21" s="1"/>
  <c r="AC216" i="21" s="1"/>
  <c r="X217" i="21" s="1"/>
  <c r="N339" i="21"/>
  <c r="G339" i="21"/>
  <c r="A340" i="21"/>
  <c r="B283" i="21" l="1"/>
  <c r="D283" i="21"/>
  <c r="L287" i="21"/>
  <c r="K287" i="21" s="1"/>
  <c r="M287" i="21" s="1"/>
  <c r="H314" i="21"/>
  <c r="O314" i="21"/>
  <c r="U170" i="21"/>
  <c r="V170" i="21" s="1"/>
  <c r="Q171" i="21" s="1"/>
  <c r="AA217" i="21"/>
  <c r="Y217" i="21"/>
  <c r="G340" i="21"/>
  <c r="A341" i="21"/>
  <c r="N340" i="21"/>
  <c r="C283" i="21" l="1"/>
  <c r="E283" i="21" s="1"/>
  <c r="D284" i="21" s="1"/>
  <c r="L288" i="21"/>
  <c r="J288" i="21"/>
  <c r="K288" i="21" s="1"/>
  <c r="M288" i="21" s="1"/>
  <c r="R171" i="21"/>
  <c r="T171" i="21"/>
  <c r="W170" i="21"/>
  <c r="Z217" i="21"/>
  <c r="AB217" i="21" s="1"/>
  <c r="AC217" i="21" s="1"/>
  <c r="X218" i="21" s="1"/>
  <c r="N341" i="21"/>
  <c r="G341" i="21"/>
  <c r="A342" i="21"/>
  <c r="B284" i="21" l="1"/>
  <c r="C284" i="21" s="1"/>
  <c r="E284" i="21" s="1"/>
  <c r="D285" i="21" s="1"/>
  <c r="L289" i="21"/>
  <c r="J289" i="21"/>
  <c r="K289" i="21" s="1"/>
  <c r="M289" i="21" s="1"/>
  <c r="J290" i="21" s="1"/>
  <c r="O315" i="21"/>
  <c r="H315" i="21"/>
  <c r="S171" i="21"/>
  <c r="Y218" i="21"/>
  <c r="AA218" i="21"/>
  <c r="A343" i="21"/>
  <c r="G342" i="21"/>
  <c r="N342" i="21"/>
  <c r="B285" i="21" l="1"/>
  <c r="C285" i="21" s="1"/>
  <c r="E285" i="21" s="1"/>
  <c r="D286" i="21" s="1"/>
  <c r="L290" i="21"/>
  <c r="K290" i="21" s="1"/>
  <c r="M290" i="21" s="1"/>
  <c r="J291" i="21" s="1"/>
  <c r="U171" i="21"/>
  <c r="V171" i="21" s="1"/>
  <c r="Q172" i="21" s="1"/>
  <c r="Z218" i="21"/>
  <c r="AB218" i="21" s="1"/>
  <c r="AC218" i="21" s="1"/>
  <c r="X219" i="21" s="1"/>
  <c r="Y219" i="21" s="1"/>
  <c r="N343" i="21"/>
  <c r="A344" i="21"/>
  <c r="G343" i="21"/>
  <c r="B286" i="21" l="1"/>
  <c r="C286" i="21" s="1"/>
  <c r="E286" i="21" s="1"/>
  <c r="L291" i="21"/>
  <c r="K291" i="21" s="1"/>
  <c r="M291" i="21" s="1"/>
  <c r="H316" i="21"/>
  <c r="O316" i="21"/>
  <c r="AA219" i="21"/>
  <c r="Z219" i="21" s="1"/>
  <c r="AB219" i="21" s="1"/>
  <c r="AC219" i="21" s="1"/>
  <c r="X220" i="21" s="1"/>
  <c r="R172" i="21"/>
  <c r="T172" i="21"/>
  <c r="W171" i="21"/>
  <c r="G344" i="21"/>
  <c r="A345" i="21"/>
  <c r="N344" i="21"/>
  <c r="B287" i="21" l="1"/>
  <c r="D287" i="21"/>
  <c r="J292" i="21"/>
  <c r="K292" i="21" s="1"/>
  <c r="M292" i="21" s="1"/>
  <c r="L293" i="21" s="1"/>
  <c r="L292" i="21"/>
  <c r="S172" i="21"/>
  <c r="U172" i="21" s="1"/>
  <c r="V172" i="21" s="1"/>
  <c r="Q173" i="21" s="1"/>
  <c r="T173" i="21" s="1"/>
  <c r="O317" i="21"/>
  <c r="H317" i="21"/>
  <c r="AA220" i="21"/>
  <c r="Y220" i="21"/>
  <c r="N345" i="21"/>
  <c r="A346" i="21"/>
  <c r="G345" i="21"/>
  <c r="C287" i="21" l="1"/>
  <c r="E287" i="21" s="1"/>
  <c r="D288" i="21"/>
  <c r="B288" i="21"/>
  <c r="C288" i="21" s="1"/>
  <c r="E288" i="21" s="1"/>
  <c r="J293" i="21"/>
  <c r="Z220" i="21"/>
  <c r="AB220" i="21" s="1"/>
  <c r="AC220" i="21" s="1"/>
  <c r="X221" i="21" s="1"/>
  <c r="Y221" i="21" s="1"/>
  <c r="W172" i="21"/>
  <c r="K293" i="21"/>
  <c r="M293" i="21" s="1"/>
  <c r="R173" i="21"/>
  <c r="S173" i="21" s="1"/>
  <c r="U173" i="21" s="1"/>
  <c r="V173" i="21" s="1"/>
  <c r="Q174" i="21" s="1"/>
  <c r="T174" i="21" s="1"/>
  <c r="H318" i="21"/>
  <c r="O318" i="21"/>
  <c r="A347" i="21"/>
  <c r="G346" i="21"/>
  <c r="N346" i="21"/>
  <c r="D289" i="21" l="1"/>
  <c r="B289" i="21"/>
  <c r="C289" i="21" s="1"/>
  <c r="E289" i="21" s="1"/>
  <c r="AA221" i="21"/>
  <c r="Z221" i="21" s="1"/>
  <c r="AB221" i="21" s="1"/>
  <c r="AC221" i="21" s="1"/>
  <c r="X222" i="21" s="1"/>
  <c r="L294" i="21"/>
  <c r="J294" i="21"/>
  <c r="K294" i="21" s="1"/>
  <c r="M294" i="21" s="1"/>
  <c r="R174" i="21"/>
  <c r="S174" i="21" s="1"/>
  <c r="W173" i="21"/>
  <c r="N347" i="21"/>
  <c r="A348" i="21"/>
  <c r="G347" i="21"/>
  <c r="D290" i="21" l="1"/>
  <c r="B290" i="21"/>
  <c r="C290" i="21" s="1"/>
  <c r="E290" i="21" s="1"/>
  <c r="B291" i="21" s="1"/>
  <c r="L295" i="21"/>
  <c r="J295" i="21"/>
  <c r="K295" i="21" s="1"/>
  <c r="M295" i="21" s="1"/>
  <c r="H319" i="21"/>
  <c r="O319" i="21"/>
  <c r="U174" i="21"/>
  <c r="V174" i="21" s="1"/>
  <c r="Q175" i="21" s="1"/>
  <c r="Y222" i="21"/>
  <c r="AA222" i="21"/>
  <c r="G348" i="21"/>
  <c r="A349" i="21"/>
  <c r="N348" i="21"/>
  <c r="D291" i="21" l="1"/>
  <c r="C291" i="21" s="1"/>
  <c r="E291" i="21" s="1"/>
  <c r="L296" i="21"/>
  <c r="J296" i="21"/>
  <c r="H320" i="21"/>
  <c r="O320" i="21"/>
  <c r="R175" i="21"/>
  <c r="T175" i="21"/>
  <c r="W174" i="21"/>
  <c r="Z222" i="21"/>
  <c r="AB222" i="21" s="1"/>
  <c r="AC222" i="21" s="1"/>
  <c r="X223" i="21" s="1"/>
  <c r="N349" i="21"/>
  <c r="A350" i="21"/>
  <c r="G349" i="21"/>
  <c r="D292" i="21" l="1"/>
  <c r="B292" i="21"/>
  <c r="C292" i="21" s="1"/>
  <c r="E292" i="21" s="1"/>
  <c r="K296" i="21"/>
  <c r="M296" i="21" s="1"/>
  <c r="L297" i="21" s="1"/>
  <c r="S175" i="21"/>
  <c r="AA223" i="21"/>
  <c r="Y223" i="21"/>
  <c r="A351" i="21"/>
  <c r="G350" i="21"/>
  <c r="N350" i="21"/>
  <c r="D293" i="21" l="1"/>
  <c r="B293" i="21"/>
  <c r="C293" i="21" s="1"/>
  <c r="E293" i="21" s="1"/>
  <c r="J297" i="21"/>
  <c r="K297" i="21" s="1"/>
  <c r="M297" i="21" s="1"/>
  <c r="L298" i="21" s="1"/>
  <c r="O321" i="21"/>
  <c r="H321" i="21"/>
  <c r="U175" i="21"/>
  <c r="V175" i="21" s="1"/>
  <c r="Q176" i="21" s="1"/>
  <c r="Z223" i="21"/>
  <c r="AB223" i="21" s="1"/>
  <c r="AC223" i="21" s="1"/>
  <c r="X224" i="21" s="1"/>
  <c r="N351" i="21"/>
  <c r="G351" i="21"/>
  <c r="A352" i="21"/>
  <c r="B294" i="21" l="1"/>
  <c r="D294" i="21"/>
  <c r="J298" i="21"/>
  <c r="K298" i="21" s="1"/>
  <c r="M298" i="21" s="1"/>
  <c r="O322" i="21"/>
  <c r="H322" i="21"/>
  <c r="R176" i="21"/>
  <c r="T176" i="21"/>
  <c r="W175" i="21"/>
  <c r="Y224" i="21"/>
  <c r="AA224" i="21"/>
  <c r="G352" i="21"/>
  <c r="A353" i="21"/>
  <c r="N352" i="21"/>
  <c r="C294" i="21" l="1"/>
  <c r="E294" i="21" s="1"/>
  <c r="J299" i="21"/>
  <c r="L299" i="21"/>
  <c r="S176" i="21"/>
  <c r="U176" i="21" s="1"/>
  <c r="V176" i="21" s="1"/>
  <c r="Q177" i="21" s="1"/>
  <c r="Z224" i="21"/>
  <c r="AB224" i="21" s="1"/>
  <c r="AC224" i="21" s="1"/>
  <c r="X225" i="21" s="1"/>
  <c r="H323" i="21"/>
  <c r="O323" i="21"/>
  <c r="N353" i="21"/>
  <c r="G353" i="21"/>
  <c r="A354" i="21"/>
  <c r="D295" i="21" l="1"/>
  <c r="B295" i="21"/>
  <c r="C295" i="21" s="1"/>
  <c r="E295" i="21" s="1"/>
  <c r="K299" i="21"/>
  <c r="M299" i="21" s="1"/>
  <c r="R177" i="21"/>
  <c r="T177" i="21"/>
  <c r="W176" i="21"/>
  <c r="A355" i="21"/>
  <c r="G354" i="21"/>
  <c r="N354" i="21"/>
  <c r="AA225" i="21"/>
  <c r="Y225" i="21"/>
  <c r="B296" i="21" l="1"/>
  <c r="D296" i="21"/>
  <c r="L300" i="21"/>
  <c r="J300" i="21"/>
  <c r="K300" i="21" s="1"/>
  <c r="M300" i="21" s="1"/>
  <c r="O324" i="21"/>
  <c r="H324" i="21"/>
  <c r="S177" i="21"/>
  <c r="N355" i="21"/>
  <c r="G355" i="21"/>
  <c r="A356" i="21"/>
  <c r="Z225" i="21"/>
  <c r="AB225" i="21" s="1"/>
  <c r="AC225" i="21" s="1"/>
  <c r="X226" i="21" s="1"/>
  <c r="C296" i="21" l="1"/>
  <c r="E296" i="21" s="1"/>
  <c r="D297" i="21" s="1"/>
  <c r="B297" i="21"/>
  <c r="L301" i="21"/>
  <c r="J301" i="21"/>
  <c r="K301" i="21" s="1"/>
  <c r="M301" i="21" s="1"/>
  <c r="O325" i="21"/>
  <c r="H325" i="21"/>
  <c r="U177" i="21"/>
  <c r="V177" i="21" s="1"/>
  <c r="Q178" i="21" s="1"/>
  <c r="Y226" i="21"/>
  <c r="AA226" i="21"/>
  <c r="G356" i="21"/>
  <c r="A357" i="21"/>
  <c r="N356" i="21"/>
  <c r="C297" i="21" l="1"/>
  <c r="E297" i="21" s="1"/>
  <c r="D298" i="21" s="1"/>
  <c r="Z226" i="21"/>
  <c r="AB226" i="21" s="1"/>
  <c r="AC226" i="21" s="1"/>
  <c r="X227" i="21" s="1"/>
  <c r="AA227" i="21" s="1"/>
  <c r="B298" i="21"/>
  <c r="L302" i="21"/>
  <c r="J302" i="21"/>
  <c r="K302" i="21" s="1"/>
  <c r="M302" i="21" s="1"/>
  <c r="H326" i="21"/>
  <c r="O326" i="21"/>
  <c r="R178" i="21"/>
  <c r="T178" i="21"/>
  <c r="W177" i="21"/>
  <c r="N357" i="21"/>
  <c r="A358" i="21"/>
  <c r="G357" i="21"/>
  <c r="Y227" i="21" l="1"/>
  <c r="C298" i="21"/>
  <c r="E298" i="21" s="1"/>
  <c r="D299" i="21" s="1"/>
  <c r="L303" i="21"/>
  <c r="J303" i="21"/>
  <c r="S178" i="21"/>
  <c r="U178" i="21" s="1"/>
  <c r="V178" i="21" s="1"/>
  <c r="Q179" i="21" s="1"/>
  <c r="Z227" i="21"/>
  <c r="AB227" i="21" s="1"/>
  <c r="AC227" i="21" s="1"/>
  <c r="X228" i="21" s="1"/>
  <c r="Y228" i="21" s="1"/>
  <c r="H327" i="21"/>
  <c r="O327" i="21"/>
  <c r="A359" i="21"/>
  <c r="G358" i="21"/>
  <c r="N358" i="21"/>
  <c r="B299" i="21" l="1"/>
  <c r="C299" i="21" s="1"/>
  <c r="E299" i="21" s="1"/>
  <c r="K303" i="21"/>
  <c r="M303" i="21" s="1"/>
  <c r="L304" i="21" s="1"/>
  <c r="J304" i="21"/>
  <c r="H328" i="21"/>
  <c r="O328" i="21"/>
  <c r="R179" i="21"/>
  <c r="T179" i="21"/>
  <c r="W178" i="21"/>
  <c r="AA228" i="21"/>
  <c r="Z228" i="21" s="1"/>
  <c r="AB228" i="21" s="1"/>
  <c r="AC228" i="21" s="1"/>
  <c r="X229" i="21" s="1"/>
  <c r="N359" i="21"/>
  <c r="G359" i="21"/>
  <c r="A360" i="21"/>
  <c r="D300" i="21" l="1"/>
  <c r="B300" i="21"/>
  <c r="C300" i="21" s="1"/>
  <c r="E300" i="21" s="1"/>
  <c r="K304" i="21"/>
  <c r="M304" i="21" s="1"/>
  <c r="L305" i="21" s="1"/>
  <c r="O329" i="21"/>
  <c r="H329" i="21"/>
  <c r="S179" i="21"/>
  <c r="U179" i="21" s="1"/>
  <c r="V179" i="21" s="1"/>
  <c r="Q180" i="21" s="1"/>
  <c r="R180" i="21" s="1"/>
  <c r="AA229" i="21"/>
  <c r="Y229" i="21"/>
  <c r="G360" i="21"/>
  <c r="A361" i="21"/>
  <c r="N360" i="21"/>
  <c r="B301" i="21" l="1"/>
  <c r="D301" i="21"/>
  <c r="J305" i="21"/>
  <c r="K305" i="21" s="1"/>
  <c r="M305" i="21" s="1"/>
  <c r="J306" i="21" s="1"/>
  <c r="Z229" i="21"/>
  <c r="AB229" i="21" s="1"/>
  <c r="AC229" i="21" s="1"/>
  <c r="X230" i="21" s="1"/>
  <c r="Y230" i="21" s="1"/>
  <c r="W179" i="21"/>
  <c r="T180" i="21"/>
  <c r="S180" i="21" s="1"/>
  <c r="N361" i="21"/>
  <c r="G361" i="21"/>
  <c r="A362" i="21"/>
  <c r="C301" i="21" l="1"/>
  <c r="E301" i="21" s="1"/>
  <c r="D302" i="21" s="1"/>
  <c r="B302" i="21"/>
  <c r="L306" i="21"/>
  <c r="K306" i="21" s="1"/>
  <c r="M306" i="21" s="1"/>
  <c r="AA230" i="21"/>
  <c r="Z230" i="21" s="1"/>
  <c r="AB230" i="21" s="1"/>
  <c r="AC230" i="21" s="1"/>
  <c r="X231" i="21" s="1"/>
  <c r="H330" i="21"/>
  <c r="O330" i="21"/>
  <c r="U180" i="21"/>
  <c r="V180" i="21" s="1"/>
  <c r="Q181" i="21" s="1"/>
  <c r="A363" i="21"/>
  <c r="G362" i="21"/>
  <c r="N362" i="21"/>
  <c r="C302" i="21" l="1"/>
  <c r="E302" i="21" s="1"/>
  <c r="D303" i="21" s="1"/>
  <c r="B303" i="21"/>
  <c r="J307" i="21"/>
  <c r="K307" i="21" s="1"/>
  <c r="M307" i="21" s="1"/>
  <c r="L308" i="21" s="1"/>
  <c r="L307" i="21"/>
  <c r="H331" i="21"/>
  <c r="O331" i="21"/>
  <c r="W180" i="21"/>
  <c r="R181" i="21"/>
  <c r="T181" i="21"/>
  <c r="N363" i="21"/>
  <c r="A364" i="21"/>
  <c r="G363" i="21"/>
  <c r="AA231" i="21"/>
  <c r="Y231" i="21"/>
  <c r="C303" i="21" l="1"/>
  <c r="E303" i="21" s="1"/>
  <c r="D304" i="21" s="1"/>
  <c r="B304" i="21"/>
  <c r="J308" i="21"/>
  <c r="K308" i="21" s="1"/>
  <c r="M308" i="21" s="1"/>
  <c r="L309" i="21" s="1"/>
  <c r="H332" i="21"/>
  <c r="O332" i="21"/>
  <c r="S181" i="21"/>
  <c r="U181" i="21" s="1"/>
  <c r="V181" i="21" s="1"/>
  <c r="Q182" i="21" s="1"/>
  <c r="R182" i="21" s="1"/>
  <c r="Z231" i="21"/>
  <c r="AB231" i="21" s="1"/>
  <c r="AC231" i="21" s="1"/>
  <c r="X232" i="21" s="1"/>
  <c r="G364" i="21"/>
  <c r="A365" i="21"/>
  <c r="N364" i="21"/>
  <c r="C304" i="21" l="1"/>
  <c r="E304" i="21" s="1"/>
  <c r="D305" i="21"/>
  <c r="B305" i="21"/>
  <c r="J309" i="21"/>
  <c r="K309" i="21" s="1"/>
  <c r="M309" i="21" s="1"/>
  <c r="T182" i="21"/>
  <c r="S182" i="21" s="1"/>
  <c r="H333" i="21"/>
  <c r="O333" i="21"/>
  <c r="W181" i="21"/>
  <c r="N365" i="21"/>
  <c r="A366" i="21"/>
  <c r="G365" i="21"/>
  <c r="Y232" i="21"/>
  <c r="AA232" i="21"/>
  <c r="C305" i="21" l="1"/>
  <c r="E305" i="21" s="1"/>
  <c r="J310" i="21"/>
  <c r="K310" i="21" s="1"/>
  <c r="M310" i="21" s="1"/>
  <c r="L310" i="21"/>
  <c r="H334" i="21"/>
  <c r="O334" i="21"/>
  <c r="U182" i="21"/>
  <c r="V182" i="21" s="1"/>
  <c r="Q183" i="21" s="1"/>
  <c r="Z232" i="21"/>
  <c r="AB232" i="21" s="1"/>
  <c r="AC232" i="21" s="1"/>
  <c r="X233" i="21" s="1"/>
  <c r="A367" i="21"/>
  <c r="G366" i="21"/>
  <c r="N366" i="21"/>
  <c r="D306" i="21" l="1"/>
  <c r="B306" i="21"/>
  <c r="L311" i="21"/>
  <c r="J311" i="21"/>
  <c r="K311" i="21" s="1"/>
  <c r="M311" i="21" s="1"/>
  <c r="O335" i="21"/>
  <c r="H335" i="21"/>
  <c r="R183" i="21"/>
  <c r="T183" i="21"/>
  <c r="W182" i="21"/>
  <c r="AA233" i="21"/>
  <c r="Y233" i="21"/>
  <c r="N367" i="21"/>
  <c r="G367" i="21"/>
  <c r="A368" i="21"/>
  <c r="C306" i="21" l="1"/>
  <c r="E306" i="21" s="1"/>
  <c r="B307" i="21" s="1"/>
  <c r="L312" i="21"/>
  <c r="J312" i="21"/>
  <c r="K312" i="21" s="1"/>
  <c r="M312" i="21" s="1"/>
  <c r="H336" i="21"/>
  <c r="O336" i="21"/>
  <c r="S183" i="21"/>
  <c r="Z233" i="21"/>
  <c r="AB233" i="21" s="1"/>
  <c r="AC233" i="21" s="1"/>
  <c r="X234" i="21" s="1"/>
  <c r="G368" i="21"/>
  <c r="A369" i="21"/>
  <c r="N368" i="21"/>
  <c r="D307" i="21" l="1"/>
  <c r="C307" i="21"/>
  <c r="E307" i="21" s="1"/>
  <c r="J313" i="21"/>
  <c r="L313" i="21"/>
  <c r="H337" i="21"/>
  <c r="O337" i="21"/>
  <c r="U183" i="21"/>
  <c r="V183" i="21" s="1"/>
  <c r="Q184" i="21" s="1"/>
  <c r="N369" i="21"/>
  <c r="A370" i="21"/>
  <c r="G369" i="21"/>
  <c r="Y234" i="21"/>
  <c r="AA234" i="21"/>
  <c r="B308" i="21" l="1"/>
  <c r="D308" i="21"/>
  <c r="K313" i="21"/>
  <c r="M313" i="21" s="1"/>
  <c r="L314" i="21" s="1"/>
  <c r="H338" i="21"/>
  <c r="O338" i="21"/>
  <c r="R184" i="21"/>
  <c r="T184" i="21"/>
  <c r="W183" i="21"/>
  <c r="Z234" i="21"/>
  <c r="AB234" i="21" s="1"/>
  <c r="AC234" i="21" s="1"/>
  <c r="X235" i="21" s="1"/>
  <c r="Y235" i="21" s="1"/>
  <c r="A371" i="21"/>
  <c r="G370" i="21"/>
  <c r="N370" i="21"/>
  <c r="C308" i="21" l="1"/>
  <c r="E308" i="21" s="1"/>
  <c r="D309" i="21" s="1"/>
  <c r="J314" i="21"/>
  <c r="K314" i="21" s="1"/>
  <c r="M314" i="21" s="1"/>
  <c r="L315" i="21" s="1"/>
  <c r="J315" i="21"/>
  <c r="S184" i="21"/>
  <c r="U184" i="21" s="1"/>
  <c r="V184" i="21" s="1"/>
  <c r="Q185" i="21" s="1"/>
  <c r="O339" i="21"/>
  <c r="H339" i="21"/>
  <c r="AA235" i="21"/>
  <c r="Z235" i="21" s="1"/>
  <c r="AB235" i="21" s="1"/>
  <c r="AC235" i="21" s="1"/>
  <c r="X236" i="21" s="1"/>
  <c r="N371" i="21"/>
  <c r="G371" i="21"/>
  <c r="A372" i="21"/>
  <c r="B309" i="21" l="1"/>
  <c r="C309" i="21" s="1"/>
  <c r="E309" i="21" s="1"/>
  <c r="K315" i="21"/>
  <c r="M315" i="21" s="1"/>
  <c r="J316" i="21"/>
  <c r="K316" i="21" s="1"/>
  <c r="M316" i="21" s="1"/>
  <c r="L316" i="21"/>
  <c r="R185" i="21"/>
  <c r="T185" i="21"/>
  <c r="W184" i="21"/>
  <c r="AA236" i="21"/>
  <c r="Y236" i="21"/>
  <c r="G372" i="21"/>
  <c r="N372" i="21"/>
  <c r="A373" i="21"/>
  <c r="B310" i="21" l="1"/>
  <c r="D310" i="21"/>
  <c r="S185" i="21"/>
  <c r="U185" i="21" s="1"/>
  <c r="V185" i="21" s="1"/>
  <c r="Q186" i="21" s="1"/>
  <c r="L317" i="21"/>
  <c r="J317" i="21"/>
  <c r="K317" i="21" s="1"/>
  <c r="M317" i="21" s="1"/>
  <c r="H340" i="21"/>
  <c r="O340" i="21"/>
  <c r="Z236" i="21"/>
  <c r="AB236" i="21" s="1"/>
  <c r="AC236" i="21" s="1"/>
  <c r="X237" i="21" s="1"/>
  <c r="AA237" i="21" s="1"/>
  <c r="N373" i="21"/>
  <c r="G373" i="21"/>
  <c r="A374" i="21"/>
  <c r="C310" i="21" l="1"/>
  <c r="E310" i="21" s="1"/>
  <c r="D311" i="21" s="1"/>
  <c r="L318" i="21"/>
  <c r="J318" i="21"/>
  <c r="O341" i="21"/>
  <c r="H341" i="21"/>
  <c r="W185" i="21"/>
  <c r="R186" i="21"/>
  <c r="T186" i="21"/>
  <c r="Y237" i="21"/>
  <c r="Z237" i="21" s="1"/>
  <c r="AB237" i="21" s="1"/>
  <c r="AC237" i="21" s="1"/>
  <c r="X238" i="21" s="1"/>
  <c r="Y238" i="21" s="1"/>
  <c r="N374" i="21"/>
  <c r="A375" i="21"/>
  <c r="G374" i="21"/>
  <c r="B311" i="21" l="1"/>
  <c r="C311" i="21" s="1"/>
  <c r="E311" i="21" s="1"/>
  <c r="D312" i="21" s="1"/>
  <c r="K318" i="21"/>
  <c r="M318" i="21" s="1"/>
  <c r="H342" i="21"/>
  <c r="O342" i="21"/>
  <c r="S186" i="21"/>
  <c r="AA238" i="21"/>
  <c r="Z238" i="21" s="1"/>
  <c r="AB238" i="21" s="1"/>
  <c r="AC238" i="21" s="1"/>
  <c r="X239" i="21" s="1"/>
  <c r="A376" i="21"/>
  <c r="G375" i="21"/>
  <c r="N375" i="21"/>
  <c r="B312" i="21" l="1"/>
  <c r="C312" i="21" s="1"/>
  <c r="E312" i="21" s="1"/>
  <c r="B313" i="21" s="1"/>
  <c r="L319" i="21"/>
  <c r="J319" i="21"/>
  <c r="H343" i="21"/>
  <c r="O343" i="21"/>
  <c r="U186" i="21"/>
  <c r="V186" i="21" s="1"/>
  <c r="Q187" i="21" s="1"/>
  <c r="AA239" i="21"/>
  <c r="Y239" i="21"/>
  <c r="A377" i="21"/>
  <c r="N376" i="21"/>
  <c r="G376" i="21"/>
  <c r="D313" i="21" l="1"/>
  <c r="C313" i="21" s="1"/>
  <c r="E313" i="21" s="1"/>
  <c r="D314" i="21" s="1"/>
  <c r="B314" i="21"/>
  <c r="C314" i="21" s="1"/>
  <c r="E314" i="21" s="1"/>
  <c r="K319" i="21"/>
  <c r="M319" i="21" s="1"/>
  <c r="J320" i="21"/>
  <c r="L320" i="21"/>
  <c r="Z239" i="21"/>
  <c r="AB239" i="21" s="1"/>
  <c r="AC239" i="21" s="1"/>
  <c r="X240" i="21" s="1"/>
  <c r="Y240" i="21" s="1"/>
  <c r="O344" i="21"/>
  <c r="H344" i="21"/>
  <c r="R187" i="21"/>
  <c r="T187" i="21"/>
  <c r="W186" i="21"/>
  <c r="G377" i="21"/>
  <c r="A378" i="21"/>
  <c r="N377" i="21"/>
  <c r="B315" i="21" l="1"/>
  <c r="D315" i="21"/>
  <c r="K320" i="21"/>
  <c r="M320" i="21" s="1"/>
  <c r="L321" i="21"/>
  <c r="J321" i="21"/>
  <c r="K321" i="21" s="1"/>
  <c r="M321" i="21" s="1"/>
  <c r="AA240" i="21"/>
  <c r="Z240" i="21" s="1"/>
  <c r="AB240" i="21" s="1"/>
  <c r="AC240" i="21" s="1"/>
  <c r="X241" i="21" s="1"/>
  <c r="H345" i="21"/>
  <c r="O345" i="21"/>
  <c r="S187" i="21"/>
  <c r="M378" i="21"/>
  <c r="D378" i="21"/>
  <c r="H378" i="21"/>
  <c r="G378" i="21"/>
  <c r="A379" i="21"/>
  <c r="N378" i="21"/>
  <c r="B378" i="21"/>
  <c r="L378" i="21"/>
  <c r="O378" i="21"/>
  <c r="E378" i="21"/>
  <c r="C378" i="21"/>
  <c r="K378" i="21"/>
  <c r="J378" i="21"/>
  <c r="C315" i="21" l="1"/>
  <c r="E315" i="21" s="1"/>
  <c r="D316" i="21" s="1"/>
  <c r="B316" i="21"/>
  <c r="J322" i="21"/>
  <c r="K322" i="21" s="1"/>
  <c r="M322" i="21" s="1"/>
  <c r="L322" i="21"/>
  <c r="H346" i="21"/>
  <c r="O346" i="21"/>
  <c r="U187" i="21"/>
  <c r="V187" i="21" s="1"/>
  <c r="Q188" i="21" s="1"/>
  <c r="AA241" i="21"/>
  <c r="Y241" i="21"/>
  <c r="K379" i="21"/>
  <c r="B379" i="21"/>
  <c r="O379" i="21"/>
  <c r="N379" i="21"/>
  <c r="C379" i="21"/>
  <c r="M379" i="21"/>
  <c r="H379" i="21"/>
  <c r="G379" i="21"/>
  <c r="L379" i="21"/>
  <c r="J379" i="21"/>
  <c r="A380" i="21"/>
  <c r="E379" i="21"/>
  <c r="D379" i="21"/>
  <c r="C316" i="21" l="1"/>
  <c r="E316" i="21" s="1"/>
  <c r="D317" i="21"/>
  <c r="B317" i="21"/>
  <c r="C317" i="21" s="1"/>
  <c r="E317" i="21" s="1"/>
  <c r="L323" i="21"/>
  <c r="J323" i="21"/>
  <c r="K323" i="21" s="1"/>
  <c r="M323" i="21" s="1"/>
  <c r="O347" i="21"/>
  <c r="H347" i="21"/>
  <c r="R188" i="21"/>
  <c r="T188" i="21"/>
  <c r="W187" i="21"/>
  <c r="Z241" i="21"/>
  <c r="AB241" i="21" s="1"/>
  <c r="AC241" i="21" s="1"/>
  <c r="X242" i="21" s="1"/>
  <c r="H380" i="21"/>
  <c r="M380" i="21"/>
  <c r="D380" i="21"/>
  <c r="J380" i="21"/>
  <c r="G380" i="21"/>
  <c r="A381" i="21"/>
  <c r="O380" i="21"/>
  <c r="C380" i="21"/>
  <c r="N380" i="21"/>
  <c r="B380" i="21"/>
  <c r="E380" i="21"/>
  <c r="L380" i="21"/>
  <c r="K380" i="21"/>
  <c r="B318" i="21" l="1"/>
  <c r="D318" i="21"/>
  <c r="L324" i="21"/>
  <c r="J324" i="21"/>
  <c r="K324" i="21" s="1"/>
  <c r="M324" i="21" s="1"/>
  <c r="S188" i="21"/>
  <c r="U188" i="21" s="1"/>
  <c r="V188" i="21" s="1"/>
  <c r="Q189" i="21" s="1"/>
  <c r="O348" i="21"/>
  <c r="H348" i="21"/>
  <c r="AA242" i="21"/>
  <c r="Y242" i="21"/>
  <c r="G381" i="21"/>
  <c r="O381" i="21"/>
  <c r="K381" i="21"/>
  <c r="D381" i="21"/>
  <c r="H381" i="21"/>
  <c r="E381" i="21"/>
  <c r="N381" i="21"/>
  <c r="A382" i="21"/>
  <c r="M381" i="21"/>
  <c r="C381" i="21"/>
  <c r="B381" i="21"/>
  <c r="L381" i="21"/>
  <c r="J381" i="21"/>
  <c r="C318" i="21" l="1"/>
  <c r="E318" i="21" s="1"/>
  <c r="J325" i="21"/>
  <c r="L325" i="21"/>
  <c r="R189" i="21"/>
  <c r="T189" i="21"/>
  <c r="W188" i="21"/>
  <c r="H349" i="21"/>
  <c r="O349" i="21"/>
  <c r="Z242" i="21"/>
  <c r="AB242" i="21" s="1"/>
  <c r="AC242" i="21" s="1"/>
  <c r="X243" i="21" s="1"/>
  <c r="N382" i="21"/>
  <c r="E382" i="21"/>
  <c r="M382" i="21"/>
  <c r="D382" i="21"/>
  <c r="K382" i="21"/>
  <c r="J382" i="21"/>
  <c r="H382" i="21"/>
  <c r="B382" i="21"/>
  <c r="G382" i="21"/>
  <c r="C382" i="21"/>
  <c r="A383" i="21"/>
  <c r="O382" i="21"/>
  <c r="L382" i="21"/>
  <c r="D319" i="21" l="1"/>
  <c r="B319" i="21"/>
  <c r="K325" i="21"/>
  <c r="M325" i="21" s="1"/>
  <c r="L326" i="21" s="1"/>
  <c r="S189" i="21"/>
  <c r="U189" i="21" s="1"/>
  <c r="V189" i="21" s="1"/>
  <c r="Q190" i="21" s="1"/>
  <c r="T190" i="21" s="1"/>
  <c r="H350" i="21"/>
  <c r="O350" i="21"/>
  <c r="AA243" i="21"/>
  <c r="Y243" i="21"/>
  <c r="A384" i="21"/>
  <c r="L383" i="21"/>
  <c r="C383" i="21"/>
  <c r="K383" i="21"/>
  <c r="B383" i="21"/>
  <c r="M383" i="21"/>
  <c r="N383" i="21"/>
  <c r="J383" i="21"/>
  <c r="E383" i="21"/>
  <c r="D383" i="21"/>
  <c r="H383" i="21"/>
  <c r="G383" i="21"/>
  <c r="O383" i="21"/>
  <c r="C319" i="21" l="1"/>
  <c r="E319" i="21" s="1"/>
  <c r="D320" i="21" s="1"/>
  <c r="J326" i="21"/>
  <c r="K326" i="21" s="1"/>
  <c r="M326" i="21" s="1"/>
  <c r="L327" i="21" s="1"/>
  <c r="R190" i="21"/>
  <c r="S190" i="21" s="1"/>
  <c r="U190" i="21" s="1"/>
  <c r="V190" i="21" s="1"/>
  <c r="Q191" i="21" s="1"/>
  <c r="W189" i="21"/>
  <c r="H351" i="21"/>
  <c r="O351" i="21"/>
  <c r="Z243" i="21"/>
  <c r="AB243" i="21" s="1"/>
  <c r="AC243" i="21" s="1"/>
  <c r="X244" i="21" s="1"/>
  <c r="J384" i="21"/>
  <c r="H384" i="21"/>
  <c r="M384" i="21"/>
  <c r="B384" i="21"/>
  <c r="O384" i="21"/>
  <c r="A385" i="21"/>
  <c r="N384" i="21"/>
  <c r="G384" i="21"/>
  <c r="E384" i="21"/>
  <c r="L384" i="21"/>
  <c r="K384" i="21"/>
  <c r="D384" i="21"/>
  <c r="C384" i="21"/>
  <c r="B320" i="21" l="1"/>
  <c r="C320" i="21" s="1"/>
  <c r="E320" i="21" s="1"/>
  <c r="D321" i="21" s="1"/>
  <c r="J327" i="21"/>
  <c r="K327" i="21" s="1"/>
  <c r="M327" i="21" s="1"/>
  <c r="O352" i="21"/>
  <c r="H352" i="21"/>
  <c r="R191" i="21"/>
  <c r="T191" i="21"/>
  <c r="W190" i="21"/>
  <c r="Y244" i="21"/>
  <c r="AA244" i="21"/>
  <c r="G385" i="21"/>
  <c r="O385" i="21"/>
  <c r="M385" i="21"/>
  <c r="B385" i="21"/>
  <c r="H385" i="21"/>
  <c r="C385" i="21"/>
  <c r="K385" i="21"/>
  <c r="J385" i="21"/>
  <c r="N385" i="21"/>
  <c r="L385" i="21"/>
  <c r="A386" i="21"/>
  <c r="E385" i="21"/>
  <c r="D385" i="21"/>
  <c r="B321" i="21" l="1"/>
  <c r="C321" i="21" s="1"/>
  <c r="E321" i="21" s="1"/>
  <c r="D322" i="21" s="1"/>
  <c r="L328" i="21"/>
  <c r="J328" i="21"/>
  <c r="K328" i="21" s="1"/>
  <c r="M328" i="21" s="1"/>
  <c r="L329" i="21" s="1"/>
  <c r="J329" i="21"/>
  <c r="S191" i="21"/>
  <c r="H353" i="21"/>
  <c r="O353" i="21"/>
  <c r="Z244" i="21"/>
  <c r="AB244" i="21" s="1"/>
  <c r="AC244" i="21" s="1"/>
  <c r="X245" i="21" s="1"/>
  <c r="N386" i="21"/>
  <c r="E386" i="21"/>
  <c r="M386" i="21"/>
  <c r="D386" i="21"/>
  <c r="H386" i="21"/>
  <c r="O386" i="21"/>
  <c r="B386" i="21"/>
  <c r="C386" i="21"/>
  <c r="L386" i="21"/>
  <c r="K386" i="21"/>
  <c r="A387" i="21"/>
  <c r="J386" i="21"/>
  <c r="G386" i="21"/>
  <c r="B322" i="21" l="1"/>
  <c r="C322" i="21" s="1"/>
  <c r="E322" i="21" s="1"/>
  <c r="K329" i="21"/>
  <c r="M329" i="21" s="1"/>
  <c r="U191" i="21"/>
  <c r="V191" i="21" s="1"/>
  <c r="Q192" i="21" s="1"/>
  <c r="T192" i="21" s="1"/>
  <c r="J330" i="21"/>
  <c r="K330" i="21" s="1"/>
  <c r="M330" i="21" s="1"/>
  <c r="L330" i="21"/>
  <c r="O354" i="21"/>
  <c r="H354" i="21"/>
  <c r="AA245" i="21"/>
  <c r="Y245" i="21"/>
  <c r="A388" i="21"/>
  <c r="L387" i="21"/>
  <c r="C387" i="21"/>
  <c r="K387" i="21"/>
  <c r="B387" i="21"/>
  <c r="O387" i="21"/>
  <c r="D387" i="21"/>
  <c r="H387" i="21"/>
  <c r="G387" i="21"/>
  <c r="N387" i="21"/>
  <c r="E387" i="21"/>
  <c r="M387" i="21"/>
  <c r="J387" i="21"/>
  <c r="B323" i="21" l="1"/>
  <c r="D323" i="21"/>
  <c r="R192" i="21"/>
  <c r="S192" i="21" s="1"/>
  <c r="W191" i="21"/>
  <c r="J331" i="21"/>
  <c r="K331" i="21" s="1"/>
  <c r="M331" i="21" s="1"/>
  <c r="L331" i="21"/>
  <c r="H355" i="21"/>
  <c r="O355" i="21"/>
  <c r="Z245" i="21"/>
  <c r="AB245" i="21" s="1"/>
  <c r="AC245" i="21" s="1"/>
  <c r="X246" i="21" s="1"/>
  <c r="J388" i="21"/>
  <c r="H388" i="21"/>
  <c r="K388" i="21"/>
  <c r="O388" i="21"/>
  <c r="D388" i="21"/>
  <c r="L388" i="21"/>
  <c r="G388" i="21"/>
  <c r="C388" i="21"/>
  <c r="B388" i="21"/>
  <c r="E388" i="21"/>
  <c r="N388" i="21"/>
  <c r="M388" i="21"/>
  <c r="A389" i="21"/>
  <c r="C323" i="21" l="1"/>
  <c r="E323" i="21" s="1"/>
  <c r="U192" i="21"/>
  <c r="V192" i="21" s="1"/>
  <c r="Q193" i="21" s="1"/>
  <c r="R193" i="21" s="1"/>
  <c r="L332" i="21"/>
  <c r="J332" i="21"/>
  <c r="K332" i="21" s="1"/>
  <c r="M332" i="21" s="1"/>
  <c r="O356" i="21"/>
  <c r="H356" i="21"/>
  <c r="Y246" i="21"/>
  <c r="AA246" i="21"/>
  <c r="G389" i="21"/>
  <c r="O389" i="21"/>
  <c r="D389" i="21"/>
  <c r="M389" i="21"/>
  <c r="B389" i="21"/>
  <c r="K389" i="21"/>
  <c r="N389" i="21"/>
  <c r="H389" i="21"/>
  <c r="E389" i="21"/>
  <c r="A390" i="21"/>
  <c r="L389" i="21"/>
  <c r="J389" i="21"/>
  <c r="C389" i="21"/>
  <c r="B324" i="21" l="1"/>
  <c r="D324" i="21"/>
  <c r="W192" i="21"/>
  <c r="T193" i="21"/>
  <c r="S193" i="21" s="1"/>
  <c r="U193" i="21" s="1"/>
  <c r="V193" i="21" s="1"/>
  <c r="Q194" i="21" s="1"/>
  <c r="T194" i="21" s="1"/>
  <c r="J333" i="21"/>
  <c r="K333" i="21" s="1"/>
  <c r="M333" i="21" s="1"/>
  <c r="L333" i="21"/>
  <c r="H357" i="21"/>
  <c r="O357" i="21"/>
  <c r="Z246" i="21"/>
  <c r="AB246" i="21" s="1"/>
  <c r="AC246" i="21" s="1"/>
  <c r="X247" i="21" s="1"/>
  <c r="N390" i="21"/>
  <c r="E390" i="21"/>
  <c r="M390" i="21"/>
  <c r="D390" i="21"/>
  <c r="K390" i="21"/>
  <c r="H390" i="21"/>
  <c r="G390" i="21"/>
  <c r="C390" i="21"/>
  <c r="O390" i="21"/>
  <c r="B390" i="21"/>
  <c r="A391" i="21"/>
  <c r="L390" i="21"/>
  <c r="J390" i="21"/>
  <c r="C324" i="21" l="1"/>
  <c r="E324" i="21" s="1"/>
  <c r="J334" i="21"/>
  <c r="K334" i="21" s="1"/>
  <c r="M334" i="21" s="1"/>
  <c r="J335" i="21" s="1"/>
  <c r="L334" i="21"/>
  <c r="R194" i="21"/>
  <c r="S194" i="21" s="1"/>
  <c r="U194" i="21" s="1"/>
  <c r="V194" i="21" s="1"/>
  <c r="Q195" i="21" s="1"/>
  <c r="W193" i="21"/>
  <c r="H358" i="21"/>
  <c r="O358" i="21"/>
  <c r="A392" i="21"/>
  <c r="L391" i="21"/>
  <c r="C391" i="21"/>
  <c r="K391" i="21"/>
  <c r="B391" i="21"/>
  <c r="O391" i="21"/>
  <c r="D391" i="21"/>
  <c r="M391" i="21"/>
  <c r="N391" i="21"/>
  <c r="G391" i="21"/>
  <c r="E391" i="21"/>
  <c r="J391" i="21"/>
  <c r="H391" i="21"/>
  <c r="AA247" i="21"/>
  <c r="Y247" i="21"/>
  <c r="Z247" i="21" s="1"/>
  <c r="AB247" i="21" s="1"/>
  <c r="AC247" i="21" s="1"/>
  <c r="X248" i="21" s="1"/>
  <c r="D325" i="21" l="1"/>
  <c r="B325" i="21"/>
  <c r="C325" i="21" s="1"/>
  <c r="E325" i="21" s="1"/>
  <c r="L335" i="21"/>
  <c r="K335" i="21"/>
  <c r="M335" i="21" s="1"/>
  <c r="L336" i="21" s="1"/>
  <c r="R195" i="21"/>
  <c r="T195" i="21"/>
  <c r="W194" i="21"/>
  <c r="Y248" i="21"/>
  <c r="AA248" i="21"/>
  <c r="J392" i="21"/>
  <c r="H392" i="21"/>
  <c r="M392" i="21"/>
  <c r="B392" i="21"/>
  <c r="K392" i="21"/>
  <c r="E392" i="21"/>
  <c r="D392" i="21"/>
  <c r="O392" i="21"/>
  <c r="N392" i="21"/>
  <c r="C392" i="21"/>
  <c r="L392" i="21"/>
  <c r="G392" i="21"/>
  <c r="A393" i="21"/>
  <c r="B326" i="21" l="1"/>
  <c r="D326" i="21"/>
  <c r="J336" i="21"/>
  <c r="K336" i="21" s="1"/>
  <c r="M336" i="21" s="1"/>
  <c r="J337" i="21" s="1"/>
  <c r="S195" i="21"/>
  <c r="U195" i="21" s="1"/>
  <c r="V195" i="21" s="1"/>
  <c r="Q196" i="21" s="1"/>
  <c r="H359" i="21"/>
  <c r="O359" i="21"/>
  <c r="Z248" i="21"/>
  <c r="AB248" i="21" s="1"/>
  <c r="AC248" i="21" s="1"/>
  <c r="X249" i="21" s="1"/>
  <c r="G393" i="21"/>
  <c r="O393" i="21"/>
  <c r="H393" i="21"/>
  <c r="D393" i="21"/>
  <c r="M393" i="21"/>
  <c r="B393" i="21"/>
  <c r="N393" i="21"/>
  <c r="L393" i="21"/>
  <c r="E393" i="21"/>
  <c r="C393" i="21"/>
  <c r="A394" i="21"/>
  <c r="K393" i="21"/>
  <c r="J393" i="21"/>
  <c r="C326" i="21" l="1"/>
  <c r="E326" i="21" s="1"/>
  <c r="L337" i="21"/>
  <c r="K337" i="21"/>
  <c r="M337" i="21" s="1"/>
  <c r="J338" i="21" s="1"/>
  <c r="L338" i="21"/>
  <c r="O360" i="21"/>
  <c r="H360" i="21"/>
  <c r="R196" i="21"/>
  <c r="T196" i="21"/>
  <c r="W195" i="21"/>
  <c r="AA249" i="21"/>
  <c r="Y249" i="21"/>
  <c r="N394" i="21"/>
  <c r="E394" i="21"/>
  <c r="M394" i="21"/>
  <c r="D394" i="21"/>
  <c r="O394" i="21"/>
  <c r="B394" i="21"/>
  <c r="K394" i="21"/>
  <c r="H394" i="21"/>
  <c r="C394" i="21"/>
  <c r="L394" i="21"/>
  <c r="A395" i="21"/>
  <c r="J394" i="21"/>
  <c r="G394" i="21"/>
  <c r="B327" i="21" l="1"/>
  <c r="D327" i="21"/>
  <c r="K338" i="21"/>
  <c r="M338" i="21" s="1"/>
  <c r="J339" i="21"/>
  <c r="K339" i="21" s="1"/>
  <c r="M339" i="21" s="1"/>
  <c r="L339" i="21"/>
  <c r="O361" i="21"/>
  <c r="H361" i="21"/>
  <c r="S196" i="21"/>
  <c r="Z249" i="21"/>
  <c r="AB249" i="21" s="1"/>
  <c r="AC249" i="21" s="1"/>
  <c r="X250" i="21" s="1"/>
  <c r="N395" i="21"/>
  <c r="E395" i="21"/>
  <c r="A396" i="21"/>
  <c r="L395" i="21"/>
  <c r="C395" i="21"/>
  <c r="K395" i="21"/>
  <c r="B395" i="21"/>
  <c r="M395" i="21"/>
  <c r="H395" i="21"/>
  <c r="G395" i="21"/>
  <c r="D395" i="21"/>
  <c r="O395" i="21"/>
  <c r="J395" i="21"/>
  <c r="C327" i="21" l="1"/>
  <c r="E327" i="21" s="1"/>
  <c r="B328" i="21" s="1"/>
  <c r="H362" i="21"/>
  <c r="O362" i="21"/>
  <c r="U196" i="21"/>
  <c r="V196" i="21" s="1"/>
  <c r="Q197" i="21" s="1"/>
  <c r="J340" i="21"/>
  <c r="K340" i="21" s="1"/>
  <c r="M340" i="21" s="1"/>
  <c r="L340" i="21"/>
  <c r="Y250" i="21"/>
  <c r="AA250" i="21"/>
  <c r="A397" i="21"/>
  <c r="L396" i="21"/>
  <c r="C396" i="21"/>
  <c r="J396" i="21"/>
  <c r="H396" i="21"/>
  <c r="M396" i="21"/>
  <c r="G396" i="21"/>
  <c r="E396" i="21"/>
  <c r="N396" i="21"/>
  <c r="K396" i="21"/>
  <c r="B396" i="21"/>
  <c r="D396" i="21"/>
  <c r="O396" i="21"/>
  <c r="D328" i="21" l="1"/>
  <c r="C328" i="21" s="1"/>
  <c r="E328" i="21" s="1"/>
  <c r="O363" i="21"/>
  <c r="H363" i="21"/>
  <c r="R197" i="21"/>
  <c r="T197" i="21"/>
  <c r="W196" i="21"/>
  <c r="L341" i="21"/>
  <c r="J341" i="21"/>
  <c r="Z250" i="21"/>
  <c r="AB250" i="21" s="1"/>
  <c r="AC250" i="21" s="1"/>
  <c r="X251" i="21" s="1"/>
  <c r="AA251" i="21" s="1"/>
  <c r="J397" i="21"/>
  <c r="G397" i="21"/>
  <c r="O397" i="21"/>
  <c r="L397" i="21"/>
  <c r="H397" i="21"/>
  <c r="D397" i="21"/>
  <c r="A398" i="21"/>
  <c r="E397" i="21"/>
  <c r="C397" i="21"/>
  <c r="N397" i="21"/>
  <c r="B397" i="21"/>
  <c r="M397" i="21"/>
  <c r="K397" i="21"/>
  <c r="D329" i="21" l="1"/>
  <c r="B329" i="21"/>
  <c r="K341" i="21"/>
  <c r="M341" i="21" s="1"/>
  <c r="J342" i="21" s="1"/>
  <c r="H364" i="21"/>
  <c r="O364" i="21"/>
  <c r="S197" i="21"/>
  <c r="U197" i="21" s="1"/>
  <c r="V197" i="21" s="1"/>
  <c r="Q198" i="21" s="1"/>
  <c r="R198" i="21" s="1"/>
  <c r="L342" i="21"/>
  <c r="Y251" i="21"/>
  <c r="Z251" i="21" s="1"/>
  <c r="AB251" i="21" s="1"/>
  <c r="AC251" i="21" s="1"/>
  <c r="X252" i="21" s="1"/>
  <c r="G398" i="21"/>
  <c r="N398" i="21"/>
  <c r="E398" i="21"/>
  <c r="M398" i="21"/>
  <c r="D398" i="21"/>
  <c r="K398" i="21"/>
  <c r="H398" i="21"/>
  <c r="C398" i="21"/>
  <c r="L398" i="21"/>
  <c r="A399" i="21"/>
  <c r="J398" i="21"/>
  <c r="O398" i="21"/>
  <c r="B398" i="21"/>
  <c r="C329" i="21" l="1"/>
  <c r="E329" i="21" s="1"/>
  <c r="D330" i="21" s="1"/>
  <c r="K342" i="21"/>
  <c r="M342" i="21" s="1"/>
  <c r="J343" i="21" s="1"/>
  <c r="W197" i="21"/>
  <c r="O365" i="21"/>
  <c r="H365" i="21"/>
  <c r="T198" i="21"/>
  <c r="S198" i="21" s="1"/>
  <c r="U198" i="21" s="1"/>
  <c r="V198" i="21" s="1"/>
  <c r="Q199" i="21" s="1"/>
  <c r="L343" i="21"/>
  <c r="Y252" i="21"/>
  <c r="AA252" i="21"/>
  <c r="N399" i="21"/>
  <c r="E399" i="21"/>
  <c r="A400" i="21"/>
  <c r="L399" i="21"/>
  <c r="C399" i="21"/>
  <c r="K399" i="21"/>
  <c r="B399" i="21"/>
  <c r="J399" i="21"/>
  <c r="G399" i="21"/>
  <c r="D399" i="21"/>
  <c r="O399" i="21"/>
  <c r="M399" i="21"/>
  <c r="H399" i="21"/>
  <c r="B330" i="21" l="1"/>
  <c r="C330" i="21" s="1"/>
  <c r="E330" i="21" s="1"/>
  <c r="K343" i="21"/>
  <c r="M343" i="21" s="1"/>
  <c r="L344" i="21" s="1"/>
  <c r="H366" i="21"/>
  <c r="O366" i="21"/>
  <c r="R199" i="21"/>
  <c r="T199" i="21"/>
  <c r="W198" i="21"/>
  <c r="Z252" i="21"/>
  <c r="AB252" i="21" s="1"/>
  <c r="AC252" i="21" s="1"/>
  <c r="X253" i="21" s="1"/>
  <c r="A401" i="21"/>
  <c r="L400" i="21"/>
  <c r="C400" i="21"/>
  <c r="J400" i="21"/>
  <c r="H400" i="21"/>
  <c r="K400" i="21"/>
  <c r="D400" i="21"/>
  <c r="M400" i="21"/>
  <c r="G400" i="21"/>
  <c r="E400" i="21"/>
  <c r="B400" i="21"/>
  <c r="O400" i="21"/>
  <c r="N400" i="21"/>
  <c r="D331" i="21" l="1"/>
  <c r="B331" i="21"/>
  <c r="C331" i="21"/>
  <c r="E331" i="21" s="1"/>
  <c r="D332" i="21" s="1"/>
  <c r="J344" i="21"/>
  <c r="K344" i="21" s="1"/>
  <c r="M344" i="21" s="1"/>
  <c r="H367" i="21"/>
  <c r="O367" i="21"/>
  <c r="S199" i="21"/>
  <c r="AA253" i="21"/>
  <c r="Y253" i="21"/>
  <c r="J401" i="21"/>
  <c r="G401" i="21"/>
  <c r="O401" i="21"/>
  <c r="K401" i="21"/>
  <c r="E401" i="21"/>
  <c r="C401" i="21"/>
  <c r="D401" i="21"/>
  <c r="B401" i="21"/>
  <c r="N401" i="21"/>
  <c r="M401" i="21"/>
  <c r="L401" i="21"/>
  <c r="H401" i="21"/>
  <c r="A402" i="21"/>
  <c r="B332" i="21" l="1"/>
  <c r="C332" i="21" s="1"/>
  <c r="E332" i="21" s="1"/>
  <c r="D333" i="21" s="1"/>
  <c r="B333" i="21"/>
  <c r="J345" i="21"/>
  <c r="K345" i="21" s="1"/>
  <c r="M345" i="21" s="1"/>
  <c r="J346" i="21" s="1"/>
  <c r="L345" i="21"/>
  <c r="Z253" i="21"/>
  <c r="AB253" i="21" s="1"/>
  <c r="AC253" i="21" s="1"/>
  <c r="X254" i="21" s="1"/>
  <c r="H368" i="21"/>
  <c r="O368" i="21"/>
  <c r="U199" i="21"/>
  <c r="V199" i="21" s="1"/>
  <c r="Q200" i="21" s="1"/>
  <c r="L346" i="21"/>
  <c r="G402" i="21"/>
  <c r="N402" i="21"/>
  <c r="E402" i="21"/>
  <c r="M402" i="21"/>
  <c r="D402" i="21"/>
  <c r="J402" i="21"/>
  <c r="A403" i="21"/>
  <c r="B402" i="21"/>
  <c r="K402" i="21"/>
  <c r="H402" i="21"/>
  <c r="O402" i="21"/>
  <c r="L402" i="21"/>
  <c r="C402" i="21"/>
  <c r="C333" i="21" l="1"/>
  <c r="E333" i="21" s="1"/>
  <c r="B334" i="21" s="1"/>
  <c r="K346" i="21"/>
  <c r="M346" i="21" s="1"/>
  <c r="H369" i="21"/>
  <c r="O369" i="21"/>
  <c r="R200" i="21"/>
  <c r="T200" i="21"/>
  <c r="W199" i="21"/>
  <c r="J347" i="21"/>
  <c r="K347" i="21" s="1"/>
  <c r="M347" i="21" s="1"/>
  <c r="L347" i="21"/>
  <c r="Y254" i="21"/>
  <c r="AA254" i="21"/>
  <c r="N403" i="21"/>
  <c r="E403" i="21"/>
  <c r="A404" i="21"/>
  <c r="L403" i="21"/>
  <c r="C403" i="21"/>
  <c r="K403" i="21"/>
  <c r="B403" i="21"/>
  <c r="H403" i="21"/>
  <c r="O403" i="21"/>
  <c r="M403" i="21"/>
  <c r="D403" i="21"/>
  <c r="J403" i="21"/>
  <c r="G403" i="21"/>
  <c r="D334" i="21" l="1"/>
  <c r="C334" i="21" s="1"/>
  <c r="E334" i="21" s="1"/>
  <c r="H370" i="21"/>
  <c r="O370" i="21"/>
  <c r="S200" i="21"/>
  <c r="U200" i="21" s="1"/>
  <c r="J348" i="21"/>
  <c r="K348" i="21" s="1"/>
  <c r="M348" i="21" s="1"/>
  <c r="L348" i="21"/>
  <c r="Z254" i="21"/>
  <c r="AB254" i="21" s="1"/>
  <c r="AC254" i="21" s="1"/>
  <c r="X255" i="21" s="1"/>
  <c r="A405" i="21"/>
  <c r="L404" i="21"/>
  <c r="C404" i="21"/>
  <c r="J404" i="21"/>
  <c r="H404" i="21"/>
  <c r="G404" i="21"/>
  <c r="E404" i="21"/>
  <c r="O404" i="21"/>
  <c r="B404" i="21"/>
  <c r="K404" i="21"/>
  <c r="D404" i="21"/>
  <c r="N404" i="21"/>
  <c r="M404" i="21"/>
  <c r="D335" i="21" l="1"/>
  <c r="B335" i="21"/>
  <c r="C335" i="21" s="1"/>
  <c r="E335" i="21" s="1"/>
  <c r="D336" i="21" s="1"/>
  <c r="H371" i="21"/>
  <c r="O371" i="21"/>
  <c r="V200" i="21"/>
  <c r="Q201" i="21" s="1"/>
  <c r="W200" i="21"/>
  <c r="J349" i="21"/>
  <c r="K349" i="21" s="1"/>
  <c r="M349" i="21" s="1"/>
  <c r="L349" i="21"/>
  <c r="AA255" i="21"/>
  <c r="Y255" i="21"/>
  <c r="J405" i="21"/>
  <c r="G405" i="21"/>
  <c r="O405" i="21"/>
  <c r="H405" i="21"/>
  <c r="D405" i="21"/>
  <c r="A406" i="21"/>
  <c r="N405" i="21"/>
  <c r="B405" i="21"/>
  <c r="C405" i="21"/>
  <c r="M405" i="21"/>
  <c r="L405" i="21"/>
  <c r="K405" i="21"/>
  <c r="E405" i="21"/>
  <c r="B336" i="21" l="1"/>
  <c r="C336" i="21" s="1"/>
  <c r="E336" i="21" s="1"/>
  <c r="D337" i="21" s="1"/>
  <c r="O372" i="21"/>
  <c r="H372" i="21"/>
  <c r="R201" i="21"/>
  <c r="T201" i="21"/>
  <c r="L350" i="21"/>
  <c r="J350" i="21"/>
  <c r="Z255" i="21"/>
  <c r="AB255" i="21" s="1"/>
  <c r="AC255" i="21" s="1"/>
  <c r="X256" i="21" s="1"/>
  <c r="Y256" i="21" s="1"/>
  <c r="G406" i="21"/>
  <c r="N406" i="21"/>
  <c r="E406" i="21"/>
  <c r="M406" i="21"/>
  <c r="D406" i="21"/>
  <c r="H406" i="21"/>
  <c r="C406" i="21"/>
  <c r="O406" i="21"/>
  <c r="J406" i="21"/>
  <c r="L406" i="21"/>
  <c r="K406" i="21"/>
  <c r="B406" i="21"/>
  <c r="A33" i="21"/>
  <c r="H15" i="21" s="1"/>
  <c r="H17" i="21" s="1"/>
  <c r="B337" i="21" l="1"/>
  <c r="C337" i="21" s="1"/>
  <c r="E337" i="21" s="1"/>
  <c r="B338" i="21" s="1"/>
  <c r="S201" i="21"/>
  <c r="U201" i="21" s="1"/>
  <c r="V201" i="21" s="1"/>
  <c r="Q202" i="21" s="1"/>
  <c r="K350" i="21"/>
  <c r="M350" i="21" s="1"/>
  <c r="L351" i="21" s="1"/>
  <c r="H373" i="21"/>
  <c r="O373" i="21"/>
  <c r="AA256" i="21"/>
  <c r="Z256" i="21" s="1"/>
  <c r="AB256" i="21" s="1"/>
  <c r="AC256" i="21" s="1"/>
  <c r="X257" i="21" s="1"/>
  <c r="J15" i="21"/>
  <c r="D338" i="21" l="1"/>
  <c r="C338" i="21" s="1"/>
  <c r="E338" i="21" s="1"/>
  <c r="J16" i="21"/>
  <c r="J17" i="21"/>
  <c r="J351" i="21"/>
  <c r="K351" i="21" s="1"/>
  <c r="M351" i="21" s="1"/>
  <c r="L352" i="21" s="1"/>
  <c r="H374" i="21"/>
  <c r="O374" i="21"/>
  <c r="W201" i="21"/>
  <c r="R202" i="21"/>
  <c r="T202" i="21"/>
  <c r="AA257" i="21"/>
  <c r="Y257" i="21"/>
  <c r="G12" i="20"/>
  <c r="B339" i="21" l="1"/>
  <c r="D339" i="21"/>
  <c r="S202" i="21"/>
  <c r="U202" i="21" s="1"/>
  <c r="V202" i="21" s="1"/>
  <c r="Q203" i="21" s="1"/>
  <c r="R203" i="21" s="1"/>
  <c r="J352" i="21"/>
  <c r="K352" i="21" s="1"/>
  <c r="M352" i="21" s="1"/>
  <c r="H375" i="21"/>
  <c r="O375" i="21"/>
  <c r="Z257" i="21"/>
  <c r="AB257" i="21" s="1"/>
  <c r="AC257" i="21" s="1"/>
  <c r="X258" i="21" s="1"/>
  <c r="H12" i="20"/>
  <c r="C339" i="21" l="1"/>
  <c r="E339" i="21" s="1"/>
  <c r="D340" i="21" s="1"/>
  <c r="T203" i="21"/>
  <c r="S203" i="21" s="1"/>
  <c r="U203" i="21" s="1"/>
  <c r="V203" i="21" s="1"/>
  <c r="Q204" i="21" s="1"/>
  <c r="W202" i="21"/>
  <c r="J353" i="21"/>
  <c r="K353" i="21" s="1"/>
  <c r="M353" i="21" s="1"/>
  <c r="L354" i="21" s="1"/>
  <c r="L353" i="21"/>
  <c r="H376" i="21"/>
  <c r="O376" i="21"/>
  <c r="Y258" i="21"/>
  <c r="AA258" i="21"/>
  <c r="B340" i="21" l="1"/>
  <c r="C340" i="21" s="1"/>
  <c r="E340" i="21" s="1"/>
  <c r="D341" i="21" s="1"/>
  <c r="J354" i="21"/>
  <c r="K354" i="21" s="1"/>
  <c r="M354" i="21" s="1"/>
  <c r="L355" i="21" s="1"/>
  <c r="H377" i="21"/>
  <c r="O377" i="21"/>
  <c r="W203" i="21"/>
  <c r="R204" i="21"/>
  <c r="T204" i="21"/>
  <c r="Z258" i="21"/>
  <c r="AB258" i="21" s="1"/>
  <c r="AC258" i="21" s="1"/>
  <c r="X259" i="21" s="1"/>
  <c r="B341" i="21" l="1"/>
  <c r="C341" i="21" s="1"/>
  <c r="E341" i="21" s="1"/>
  <c r="B342" i="21" s="1"/>
  <c r="S204" i="21"/>
  <c r="U204" i="21" s="1"/>
  <c r="V204" i="21" s="1"/>
  <c r="Q205" i="21" s="1"/>
  <c r="J355" i="21"/>
  <c r="K355" i="21" s="1"/>
  <c r="M355" i="21" s="1"/>
  <c r="L356" i="21" s="1"/>
  <c r="AA259" i="21"/>
  <c r="Y259" i="21"/>
  <c r="D342" i="21" l="1"/>
  <c r="C342" i="21"/>
  <c r="E342" i="21" s="1"/>
  <c r="J356" i="21"/>
  <c r="K356" i="21" s="1"/>
  <c r="M356" i="21" s="1"/>
  <c r="T205" i="21"/>
  <c r="R205" i="21"/>
  <c r="W204" i="21"/>
  <c r="Z259" i="21"/>
  <c r="AB259" i="21" s="1"/>
  <c r="AC259" i="21" s="1"/>
  <c r="X260" i="21" s="1"/>
  <c r="D343" i="21" l="1"/>
  <c r="B343" i="21"/>
  <c r="C343" i="21" s="1"/>
  <c r="E343" i="21" s="1"/>
  <c r="J357" i="21"/>
  <c r="K357" i="21" s="1"/>
  <c r="M357" i="21" s="1"/>
  <c r="L357" i="21"/>
  <c r="S205" i="21"/>
  <c r="Y260" i="21"/>
  <c r="AA260" i="21"/>
  <c r="B344" i="21" l="1"/>
  <c r="D344" i="21"/>
  <c r="L358" i="21"/>
  <c r="J358" i="21"/>
  <c r="U205" i="21"/>
  <c r="V205" i="21" s="1"/>
  <c r="Q206" i="21" s="1"/>
  <c r="Z260" i="21"/>
  <c r="AB260" i="21" s="1"/>
  <c r="AC260" i="21" s="1"/>
  <c r="X261" i="21" s="1"/>
  <c r="C344" i="21" l="1"/>
  <c r="E344" i="21" s="1"/>
  <c r="K358" i="21"/>
  <c r="M358" i="21" s="1"/>
  <c r="L359" i="21" s="1"/>
  <c r="R206" i="21"/>
  <c r="T206" i="21"/>
  <c r="W205" i="21"/>
  <c r="AA261" i="21"/>
  <c r="Y261" i="21"/>
  <c r="B345" i="21" l="1"/>
  <c r="D345" i="21"/>
  <c r="J359" i="21"/>
  <c r="K359" i="21" s="1"/>
  <c r="M359" i="21" s="1"/>
  <c r="J360" i="21" s="1"/>
  <c r="S206" i="21"/>
  <c r="U206" i="21" s="1"/>
  <c r="V206" i="21" s="1"/>
  <c r="Q207" i="21" s="1"/>
  <c r="Z261" i="21"/>
  <c r="AB261" i="21" s="1"/>
  <c r="AC261" i="21" s="1"/>
  <c r="X262" i="21" s="1"/>
  <c r="C345" i="21" l="1"/>
  <c r="E345" i="21" s="1"/>
  <c r="D346" i="21" s="1"/>
  <c r="B346" i="21"/>
  <c r="R207" i="21"/>
  <c r="T207" i="21"/>
  <c r="W206" i="21"/>
  <c r="L360" i="21"/>
  <c r="K360" i="21" s="1"/>
  <c r="M360" i="21" s="1"/>
  <c r="J361" i="21" s="1"/>
  <c r="Y262" i="21"/>
  <c r="AA262" i="21"/>
  <c r="J13" i="20"/>
  <c r="C346" i="21" l="1"/>
  <c r="E346" i="21" s="1"/>
  <c r="D347" i="21" s="1"/>
  <c r="S207" i="21"/>
  <c r="L361" i="21"/>
  <c r="K361" i="21" s="1"/>
  <c r="M361" i="21" s="1"/>
  <c r="L362" i="21" s="1"/>
  <c r="Z262" i="21"/>
  <c r="AB262" i="21" s="1"/>
  <c r="AC262" i="21" s="1"/>
  <c r="X263" i="21" s="1"/>
  <c r="B347" i="21" l="1"/>
  <c r="C347" i="21" s="1"/>
  <c r="E347" i="21" s="1"/>
  <c r="U207" i="21"/>
  <c r="V207" i="21" s="1"/>
  <c r="Q208" i="21" s="1"/>
  <c r="J362" i="21"/>
  <c r="K362" i="21" s="1"/>
  <c r="M362" i="21" s="1"/>
  <c r="L363" i="21" s="1"/>
  <c r="AA263" i="21"/>
  <c r="Y263" i="21"/>
  <c r="D348" i="21" l="1"/>
  <c r="B348" i="21"/>
  <c r="C348" i="21" s="1"/>
  <c r="E348" i="21" s="1"/>
  <c r="D349" i="21" s="1"/>
  <c r="R208" i="21"/>
  <c r="T208" i="21"/>
  <c r="W207" i="21"/>
  <c r="J363" i="21"/>
  <c r="K363" i="21" s="1"/>
  <c r="M363" i="21" s="1"/>
  <c r="J364" i="21" s="1"/>
  <c r="Z263" i="21"/>
  <c r="AB263" i="21" s="1"/>
  <c r="AC263" i="21" s="1"/>
  <c r="X264" i="21" s="1"/>
  <c r="B349" i="21" l="1"/>
  <c r="C349" i="21" s="1"/>
  <c r="E349" i="21" s="1"/>
  <c r="D350" i="21" s="1"/>
  <c r="S208" i="21"/>
  <c r="U208" i="21" s="1"/>
  <c r="V208" i="21" s="1"/>
  <c r="Q209" i="21" s="1"/>
  <c r="L364" i="21"/>
  <c r="K364" i="21" s="1"/>
  <c r="M364" i="21" s="1"/>
  <c r="Y264" i="21"/>
  <c r="AA264" i="21"/>
  <c r="B350" i="21" l="1"/>
  <c r="C350" i="21" s="1"/>
  <c r="E350" i="21" s="1"/>
  <c r="R209" i="21"/>
  <c r="T209" i="21"/>
  <c r="W208" i="21"/>
  <c r="J365" i="21"/>
  <c r="K365" i="21" s="1"/>
  <c r="M365" i="21" s="1"/>
  <c r="L366" i="21" s="1"/>
  <c r="L365" i="21"/>
  <c r="Z264" i="21"/>
  <c r="AB264" i="21" s="1"/>
  <c r="AC264" i="21" s="1"/>
  <c r="X265" i="21" s="1"/>
  <c r="B351" i="21" l="1"/>
  <c r="D351" i="21"/>
  <c r="S209" i="21"/>
  <c r="U209" i="21" s="1"/>
  <c r="V209" i="21" s="1"/>
  <c r="Q210" i="21" s="1"/>
  <c r="J366" i="21"/>
  <c r="K366" i="21" s="1"/>
  <c r="M366" i="21" s="1"/>
  <c r="AA265" i="21"/>
  <c r="Y265" i="21"/>
  <c r="C351" i="21" l="1"/>
  <c r="E351" i="21" s="1"/>
  <c r="L367" i="21"/>
  <c r="J367" i="21"/>
  <c r="K367" i="21" s="1"/>
  <c r="M367" i="21" s="1"/>
  <c r="W209" i="21"/>
  <c r="R210" i="21"/>
  <c r="T210" i="21"/>
  <c r="Z265" i="21"/>
  <c r="AB265" i="21" s="1"/>
  <c r="AC265" i="21" s="1"/>
  <c r="X266" i="21" s="1"/>
  <c r="D352" i="21" l="1"/>
  <c r="B352" i="21"/>
  <c r="S210" i="21"/>
  <c r="U210" i="21" s="1"/>
  <c r="V210" i="21" s="1"/>
  <c r="Q211" i="21" s="1"/>
  <c r="T211" i="21" s="1"/>
  <c r="L368" i="21"/>
  <c r="J368" i="21"/>
  <c r="K368" i="21" s="1"/>
  <c r="M368" i="21" s="1"/>
  <c r="J369" i="21" s="1"/>
  <c r="Y266" i="21"/>
  <c r="AA266" i="21"/>
  <c r="C352" i="21" l="1"/>
  <c r="E352" i="21" s="1"/>
  <c r="W210" i="21"/>
  <c r="R211" i="21"/>
  <c r="S211" i="21" s="1"/>
  <c r="U211" i="21" s="1"/>
  <c r="L369" i="21"/>
  <c r="K369" i="21" s="1"/>
  <c r="M369" i="21" s="1"/>
  <c r="Z266" i="21"/>
  <c r="AB266" i="21" s="1"/>
  <c r="AC266" i="21" s="1"/>
  <c r="X267" i="21" s="1"/>
  <c r="B353" i="21" l="1"/>
  <c r="D353" i="21"/>
  <c r="V211" i="21"/>
  <c r="Q212" i="21" s="1"/>
  <c r="W211" i="21"/>
  <c r="L370" i="21"/>
  <c r="J370" i="21"/>
  <c r="K370" i="21" s="1"/>
  <c r="M370" i="21" s="1"/>
  <c r="AA267" i="21"/>
  <c r="Y267" i="21"/>
  <c r="C353" i="21" l="1"/>
  <c r="E353" i="21" s="1"/>
  <c r="D354" i="21" s="1"/>
  <c r="B354" i="21"/>
  <c r="R212" i="21"/>
  <c r="T212" i="21"/>
  <c r="J371" i="21"/>
  <c r="K371" i="21" s="1"/>
  <c r="L371" i="21"/>
  <c r="Z267" i="21"/>
  <c r="AB267" i="21" s="1"/>
  <c r="AC267" i="21" s="1"/>
  <c r="X268" i="21" s="1"/>
  <c r="C354" i="21" l="1"/>
  <c r="E354" i="21" s="1"/>
  <c r="B355" i="21"/>
  <c r="D355" i="21"/>
  <c r="S212" i="21"/>
  <c r="U212" i="21" s="1"/>
  <c r="V212" i="21" s="1"/>
  <c r="Q213" i="21" s="1"/>
  <c r="M371" i="21"/>
  <c r="Y268" i="21"/>
  <c r="AA268" i="21"/>
  <c r="Z268" i="21" l="1"/>
  <c r="C355" i="21"/>
  <c r="E355" i="21" s="1"/>
  <c r="D356" i="21" s="1"/>
  <c r="B356" i="21"/>
  <c r="T213" i="21"/>
  <c r="R213" i="21"/>
  <c r="S213" i="21" s="1"/>
  <c r="W212" i="21"/>
  <c r="L372" i="21"/>
  <c r="J372" i="21"/>
  <c r="AB268" i="21"/>
  <c r="AC268" i="21" s="1"/>
  <c r="X269" i="21" s="1"/>
  <c r="C356" i="21" l="1"/>
  <c r="E356" i="21" s="1"/>
  <c r="B357" i="21"/>
  <c r="D357" i="21"/>
  <c r="U213" i="21"/>
  <c r="V213" i="21" s="1"/>
  <c r="Q214" i="21" s="1"/>
  <c r="K372" i="21"/>
  <c r="AA269" i="21"/>
  <c r="Y269" i="21"/>
  <c r="C357" i="21" l="1"/>
  <c r="E357" i="21" s="1"/>
  <c r="B358" i="21" s="1"/>
  <c r="R214" i="21"/>
  <c r="T214" i="21"/>
  <c r="W213" i="21"/>
  <c r="M372" i="21"/>
  <c r="Z269" i="21"/>
  <c r="AB269" i="21" s="1"/>
  <c r="AC269" i="21" s="1"/>
  <c r="X270" i="21" s="1"/>
  <c r="D358" i="21" l="1"/>
  <c r="C358" i="21" s="1"/>
  <c r="E358" i="21" s="1"/>
  <c r="S214" i="21"/>
  <c r="U214" i="21" s="1"/>
  <c r="V214" i="21" s="1"/>
  <c r="Q215" i="21" s="1"/>
  <c r="L373" i="21"/>
  <c r="J373" i="21"/>
  <c r="Y270" i="21"/>
  <c r="AA270" i="21"/>
  <c r="B359" i="21" l="1"/>
  <c r="D359" i="21"/>
  <c r="T215" i="21"/>
  <c r="R215" i="21"/>
  <c r="S215" i="21" s="1"/>
  <c r="W214" i="21"/>
  <c r="K373" i="21"/>
  <c r="Z270" i="21"/>
  <c r="AB270" i="21" s="1"/>
  <c r="AC270" i="21" s="1"/>
  <c r="X271" i="21" s="1"/>
  <c r="C359" i="21" l="1"/>
  <c r="E359" i="21" s="1"/>
  <c r="U215" i="21"/>
  <c r="V215" i="21" s="1"/>
  <c r="Q216" i="21" s="1"/>
  <c r="M373" i="21"/>
  <c r="AA271" i="21"/>
  <c r="Y271" i="21"/>
  <c r="D360" i="21" l="1"/>
  <c r="B360" i="21"/>
  <c r="C360" i="21" s="1"/>
  <c r="E360" i="21" s="1"/>
  <c r="R216" i="21"/>
  <c r="T216" i="21"/>
  <c r="W215" i="21"/>
  <c r="L374" i="21"/>
  <c r="J374" i="21"/>
  <c r="Z271" i="21"/>
  <c r="AB271" i="21" s="1"/>
  <c r="AC271" i="21" s="1"/>
  <c r="X272" i="21" s="1"/>
  <c r="B361" i="21" l="1"/>
  <c r="D361" i="21"/>
  <c r="S216" i="21"/>
  <c r="U216" i="21" s="1"/>
  <c r="V216" i="21" s="1"/>
  <c r="Q217" i="21" s="1"/>
  <c r="K374" i="21"/>
  <c r="Y272" i="21"/>
  <c r="AA272" i="21"/>
  <c r="C361" i="21" l="1"/>
  <c r="E361" i="21" s="1"/>
  <c r="W216" i="21"/>
  <c r="R217" i="21"/>
  <c r="T217" i="21"/>
  <c r="D376" i="21"/>
  <c r="B376" i="21"/>
  <c r="M374" i="21"/>
  <c r="Z272" i="21"/>
  <c r="AB272" i="21" s="1"/>
  <c r="AC272" i="21" s="1"/>
  <c r="X273" i="21" s="1"/>
  <c r="D362" i="21" l="1"/>
  <c r="B362" i="21"/>
  <c r="C362" i="21" s="1"/>
  <c r="E362" i="21" s="1"/>
  <c r="S217" i="21"/>
  <c r="U217" i="21" s="1"/>
  <c r="V217" i="21" s="1"/>
  <c r="Q218" i="21" s="1"/>
  <c r="C376" i="21"/>
  <c r="L375" i="21"/>
  <c r="J375" i="21"/>
  <c r="AA273" i="21"/>
  <c r="Y273" i="21"/>
  <c r="D363" i="21" l="1"/>
  <c r="B363" i="21"/>
  <c r="R218" i="21"/>
  <c r="T218" i="21"/>
  <c r="W217" i="21"/>
  <c r="K375" i="21"/>
  <c r="E376" i="21"/>
  <c r="Z273" i="21"/>
  <c r="AB273" i="21" s="1"/>
  <c r="AC273" i="21" s="1"/>
  <c r="X274" i="21" s="1"/>
  <c r="C363" i="21" l="1"/>
  <c r="E363" i="21" s="1"/>
  <c r="S218" i="21"/>
  <c r="D377" i="21"/>
  <c r="B377" i="21"/>
  <c r="M375" i="21"/>
  <c r="Y274" i="21"/>
  <c r="AA274" i="21"/>
  <c r="D364" i="21" l="1"/>
  <c r="B364" i="21"/>
  <c r="U218" i="21"/>
  <c r="V218" i="21" s="1"/>
  <c r="Q219" i="21" s="1"/>
  <c r="L376" i="21"/>
  <c r="J376" i="21"/>
  <c r="C377" i="21"/>
  <c r="Z274" i="21"/>
  <c r="AB274" i="21" s="1"/>
  <c r="AC274" i="21" s="1"/>
  <c r="X275" i="21" s="1"/>
  <c r="C364" i="21" l="1"/>
  <c r="E364" i="21" s="1"/>
  <c r="D365" i="21" s="1"/>
  <c r="R219" i="21"/>
  <c r="T219" i="21"/>
  <c r="W218" i="21"/>
  <c r="K376" i="21"/>
  <c r="E377" i="21"/>
  <c r="AA275" i="21"/>
  <c r="Y275" i="21"/>
  <c r="B365" i="21" l="1"/>
  <c r="C365" i="21" s="1"/>
  <c r="E365" i="21" s="1"/>
  <c r="S219" i="21"/>
  <c r="U219" i="21" s="1"/>
  <c r="V219" i="21" s="1"/>
  <c r="Q220" i="21" s="1"/>
  <c r="M376" i="21"/>
  <c r="Z275" i="21"/>
  <c r="AB275" i="21" s="1"/>
  <c r="AC275" i="21" s="1"/>
  <c r="X276" i="21" s="1"/>
  <c r="B366" i="21" l="1"/>
  <c r="C366" i="21" s="1"/>
  <c r="E366" i="21" s="1"/>
  <c r="D366" i="21"/>
  <c r="T220" i="21"/>
  <c r="R220" i="21"/>
  <c r="W219" i="21"/>
  <c r="L377" i="21"/>
  <c r="L33" i="21" s="1"/>
  <c r="J377" i="21"/>
  <c r="Y276" i="21"/>
  <c r="AA276" i="21"/>
  <c r="D367" i="21" l="1"/>
  <c r="B367" i="21"/>
  <c r="C367" i="21" s="1"/>
  <c r="J9" i="21"/>
  <c r="S220" i="21"/>
  <c r="U220" i="21" s="1"/>
  <c r="V220" i="21" s="1"/>
  <c r="Q221" i="21" s="1"/>
  <c r="K377" i="21"/>
  <c r="J33" i="21"/>
  <c r="Z276" i="21"/>
  <c r="AB276" i="21" s="1"/>
  <c r="AC276" i="21" s="1"/>
  <c r="X277" i="21" s="1"/>
  <c r="E367" i="21" l="1"/>
  <c r="H7" i="20"/>
  <c r="R221" i="21"/>
  <c r="T221" i="21"/>
  <c r="W220" i="21"/>
  <c r="K33" i="21"/>
  <c r="J10" i="21" s="1"/>
  <c r="M377" i="21"/>
  <c r="AA277" i="21"/>
  <c r="Y277" i="21"/>
  <c r="B368" i="21" l="1"/>
  <c r="D368" i="21"/>
  <c r="J8" i="21"/>
  <c r="S221" i="21"/>
  <c r="U221" i="21" s="1"/>
  <c r="Z277" i="21"/>
  <c r="AB277" i="21" s="1"/>
  <c r="AC277" i="21" s="1"/>
  <c r="X278" i="21" s="1"/>
  <c r="H9" i="20"/>
  <c r="C368" i="21" l="1"/>
  <c r="V221" i="21"/>
  <c r="Q222" i="21" s="1"/>
  <c r="W221" i="21"/>
  <c r="Y278" i="21"/>
  <c r="AA278" i="21"/>
  <c r="E368" i="21" l="1"/>
  <c r="R222" i="21"/>
  <c r="T222" i="21"/>
  <c r="Z278" i="21"/>
  <c r="AB278" i="21" s="1"/>
  <c r="AC278" i="21" s="1"/>
  <c r="X279" i="21" s="1"/>
  <c r="B369" i="21" l="1"/>
  <c r="D369" i="21"/>
  <c r="S222" i="21"/>
  <c r="U222" i="21" s="1"/>
  <c r="V222" i="21" s="1"/>
  <c r="Q223" i="21" s="1"/>
  <c r="AA279" i="21"/>
  <c r="Y279" i="21"/>
  <c r="C369" i="21" l="1"/>
  <c r="T223" i="21"/>
  <c r="R223" i="21"/>
  <c r="W222" i="21"/>
  <c r="Z279" i="21"/>
  <c r="AB279" i="21" s="1"/>
  <c r="AC279" i="21" s="1"/>
  <c r="X280" i="21" s="1"/>
  <c r="E369" i="21" l="1"/>
  <c r="S223" i="21"/>
  <c r="U223" i="21" s="1"/>
  <c r="V223" i="21" s="1"/>
  <c r="Q224" i="21" s="1"/>
  <c r="Y280" i="21"/>
  <c r="AA280" i="21"/>
  <c r="B370" i="21" l="1"/>
  <c r="D370" i="21"/>
  <c r="R224" i="21"/>
  <c r="T224" i="21"/>
  <c r="W223" i="21"/>
  <c r="Z280" i="21"/>
  <c r="AB280" i="21" s="1"/>
  <c r="AC280" i="21" s="1"/>
  <c r="X281" i="21" s="1"/>
  <c r="AA281" i="21" s="1"/>
  <c r="C370" i="21" l="1"/>
  <c r="E370" i="21" s="1"/>
  <c r="S224" i="21"/>
  <c r="U224" i="21" s="1"/>
  <c r="V224" i="21" s="1"/>
  <c r="Q225" i="21" s="1"/>
  <c r="Y281" i="21"/>
  <c r="Z281" i="21" s="1"/>
  <c r="AB281" i="21" s="1"/>
  <c r="AC281" i="21" s="1"/>
  <c r="X282" i="21" s="1"/>
  <c r="B371" i="21" l="1"/>
  <c r="D371" i="21"/>
  <c r="T225" i="21"/>
  <c r="R225" i="21"/>
  <c r="S225" i="21" s="1"/>
  <c r="W224" i="21"/>
  <c r="Y282" i="21"/>
  <c r="AA282" i="21"/>
  <c r="C371" i="21" l="1"/>
  <c r="E371" i="21" s="1"/>
  <c r="U225" i="21"/>
  <c r="V225" i="21" s="1"/>
  <c r="Q226" i="21" s="1"/>
  <c r="Z282" i="21"/>
  <c r="AB282" i="21" s="1"/>
  <c r="AC282" i="21" s="1"/>
  <c r="X283" i="21" s="1"/>
  <c r="AA283" i="21" s="1"/>
  <c r="B372" i="21" l="1"/>
  <c r="D372" i="21"/>
  <c r="W225" i="21"/>
  <c r="T226" i="21"/>
  <c r="R226" i="21"/>
  <c r="S226" i="21" s="1"/>
  <c r="Y283" i="21"/>
  <c r="Z283" i="21" s="1"/>
  <c r="AB283" i="21" s="1"/>
  <c r="AC283" i="21" s="1"/>
  <c r="X284" i="21" s="1"/>
  <c r="C372" i="21" l="1"/>
  <c r="E372" i="21" s="1"/>
  <c r="U226" i="21"/>
  <c r="V226" i="21" s="1"/>
  <c r="Q227" i="21" s="1"/>
  <c r="Y284" i="21"/>
  <c r="AA284" i="21"/>
  <c r="D373" i="21" l="1"/>
  <c r="B373" i="21"/>
  <c r="W226" i="21"/>
  <c r="T227" i="21"/>
  <c r="R227" i="21"/>
  <c r="S227" i="21" s="1"/>
  <c r="Z284" i="21"/>
  <c r="AB284" i="21" s="1"/>
  <c r="AC284" i="21" s="1"/>
  <c r="X285" i="21" s="1"/>
  <c r="C373" i="21" l="1"/>
  <c r="E373" i="21" s="1"/>
  <c r="D374" i="21" s="1"/>
  <c r="B374" i="21"/>
  <c r="U227" i="21"/>
  <c r="V227" i="21" s="1"/>
  <c r="Q228" i="21" s="1"/>
  <c r="Y285" i="21"/>
  <c r="AA285" i="21"/>
  <c r="C374" i="21" l="1"/>
  <c r="E374" i="21" s="1"/>
  <c r="D375" i="21" s="1"/>
  <c r="D33" i="21" s="1"/>
  <c r="H9" i="21" s="1"/>
  <c r="G7" i="20" s="1"/>
  <c r="R228" i="21"/>
  <c r="T228" i="21"/>
  <c r="W227" i="21"/>
  <c r="Z285" i="21"/>
  <c r="AB285" i="21" s="1"/>
  <c r="AC285" i="21" s="1"/>
  <c r="X286" i="21" s="1"/>
  <c r="B375" i="21" l="1"/>
  <c r="B33" i="21" s="1"/>
  <c r="S228" i="21"/>
  <c r="U228" i="21" s="1"/>
  <c r="V228" i="21" s="1"/>
  <c r="Q229" i="21" s="1"/>
  <c r="R229" i="21" s="1"/>
  <c r="Y286" i="21"/>
  <c r="AA286" i="21"/>
  <c r="C375" i="21" l="1"/>
  <c r="E375" i="21" s="1"/>
  <c r="C33" i="21"/>
  <c r="H10" i="21" s="1"/>
  <c r="W228" i="21"/>
  <c r="T229" i="21"/>
  <c r="S229" i="21" s="1"/>
  <c r="Z286" i="21"/>
  <c r="AB286" i="21" s="1"/>
  <c r="AC286" i="21" s="1"/>
  <c r="X287" i="21" s="1"/>
  <c r="H8" i="21" l="1"/>
  <c r="J14" i="21" s="1"/>
  <c r="G9" i="20"/>
  <c r="U229" i="21"/>
  <c r="V229" i="21" s="1"/>
  <c r="Q230" i="21" s="1"/>
  <c r="Y287" i="21"/>
  <c r="AA287" i="21"/>
  <c r="W229" i="21" l="1"/>
  <c r="T230" i="21"/>
  <c r="R230" i="21"/>
  <c r="Z287" i="21"/>
  <c r="AB287" i="21" s="1"/>
  <c r="AC287" i="21" s="1"/>
  <c r="X288" i="21" s="1"/>
  <c r="S230" i="21" l="1"/>
  <c r="U230" i="21" s="1"/>
  <c r="V230" i="21" s="1"/>
  <c r="Q231" i="21" s="1"/>
  <c r="Y288" i="21"/>
  <c r="AA288" i="21"/>
  <c r="R231" i="21" l="1"/>
  <c r="T231" i="21"/>
  <c r="W230" i="21"/>
  <c r="Z288" i="21"/>
  <c r="AB288" i="21" s="1"/>
  <c r="AC288" i="21" s="1"/>
  <c r="X289" i="21" s="1"/>
  <c r="AA289" i="21" s="1"/>
  <c r="S231" i="21" l="1"/>
  <c r="Y289" i="21"/>
  <c r="Z289" i="21" s="1"/>
  <c r="AB289" i="21" s="1"/>
  <c r="AC289" i="21" s="1"/>
  <c r="X290" i="21" s="1"/>
  <c r="U231" i="21" l="1"/>
  <c r="V231" i="21" s="1"/>
  <c r="Q232" i="21" s="1"/>
  <c r="AA290" i="21"/>
  <c r="Y290" i="21"/>
  <c r="R232" i="21" l="1"/>
  <c r="T232" i="21"/>
  <c r="W231" i="21"/>
  <c r="Z290" i="21"/>
  <c r="AB290" i="21" s="1"/>
  <c r="AC290" i="21" s="1"/>
  <c r="X291" i="21" s="1"/>
  <c r="S232" i="21" l="1"/>
  <c r="U232" i="21" s="1"/>
  <c r="V232" i="21" s="1"/>
  <c r="Q233" i="21" s="1"/>
  <c r="Y291" i="21"/>
  <c r="AA291" i="21"/>
  <c r="W232" i="21" l="1"/>
  <c r="R233" i="21"/>
  <c r="T233" i="21"/>
  <c r="Z291" i="21"/>
  <c r="AB291" i="21" s="1"/>
  <c r="AC291" i="21" s="1"/>
  <c r="X292" i="21" s="1"/>
  <c r="S233" i="21" l="1"/>
  <c r="U233" i="21" s="1"/>
  <c r="V233" i="21" s="1"/>
  <c r="Q234" i="21" s="1"/>
  <c r="AA292" i="21"/>
  <c r="Y292" i="21"/>
  <c r="W233" i="21" l="1"/>
  <c r="R234" i="21"/>
  <c r="T234" i="21"/>
  <c r="Z292" i="21"/>
  <c r="AB292" i="21" s="1"/>
  <c r="AC292" i="21" s="1"/>
  <c r="X293" i="21" s="1"/>
  <c r="S234" i="21" l="1"/>
  <c r="U234" i="21" s="1"/>
  <c r="V234" i="21" s="1"/>
  <c r="Q235" i="21" s="1"/>
  <c r="Y293" i="21"/>
  <c r="AA293" i="21"/>
  <c r="W234" i="21" l="1"/>
  <c r="R235" i="21"/>
  <c r="T235" i="21"/>
  <c r="Z293" i="21"/>
  <c r="AB293" i="21" s="1"/>
  <c r="AC293" i="21" s="1"/>
  <c r="X294" i="21" s="1"/>
  <c r="Y294" i="21" s="1"/>
  <c r="S235" i="21" l="1"/>
  <c r="AA294" i="21"/>
  <c r="Z294" i="21" s="1"/>
  <c r="AB294" i="21" s="1"/>
  <c r="AC294" i="21" s="1"/>
  <c r="X295" i="21" s="1"/>
  <c r="U235" i="21" l="1"/>
  <c r="V235" i="21" s="1"/>
  <c r="Q236" i="21" s="1"/>
  <c r="Y295" i="21"/>
  <c r="AA295" i="21"/>
  <c r="Z295" i="21" l="1"/>
  <c r="W235" i="21"/>
  <c r="T236" i="21"/>
  <c r="R236" i="21"/>
  <c r="S236" i="21" s="1"/>
  <c r="AB295" i="21"/>
  <c r="AC295" i="21" s="1"/>
  <c r="X296" i="21" s="1"/>
  <c r="U236" i="21" l="1"/>
  <c r="V236" i="21" s="1"/>
  <c r="Q237" i="21" s="1"/>
  <c r="Y296" i="21"/>
  <c r="AA296" i="21"/>
  <c r="W236" i="21" l="1"/>
  <c r="R237" i="21"/>
  <c r="T237" i="21"/>
  <c r="Z296" i="21"/>
  <c r="AB296" i="21" s="1"/>
  <c r="AC296" i="21" s="1"/>
  <c r="X297" i="21" s="1"/>
  <c r="S237" i="21" l="1"/>
  <c r="U237" i="21" s="1"/>
  <c r="V237" i="21" s="1"/>
  <c r="Q238" i="21" s="1"/>
  <c r="AA297" i="21"/>
  <c r="Y297" i="21"/>
  <c r="Z297" i="21" s="1"/>
  <c r="R238" i="21" l="1"/>
  <c r="T238" i="21"/>
  <c r="W237" i="21"/>
  <c r="AB297" i="21"/>
  <c r="AC297" i="21" s="1"/>
  <c r="X298" i="21" s="1"/>
  <c r="S238" i="21" l="1"/>
  <c r="AA298" i="21"/>
  <c r="Y298" i="21"/>
  <c r="U238" i="21" l="1"/>
  <c r="V238" i="21" s="1"/>
  <c r="Q239" i="21" s="1"/>
  <c r="Z298" i="21"/>
  <c r="AB298" i="21" s="1"/>
  <c r="AC298" i="21" s="1"/>
  <c r="X299" i="21" s="1"/>
  <c r="R239" i="21" l="1"/>
  <c r="T239" i="21"/>
  <c r="W238" i="21"/>
  <c r="Y299" i="21"/>
  <c r="AA299" i="21"/>
  <c r="S239" i="21" l="1"/>
  <c r="U239" i="21" s="1"/>
  <c r="V239" i="21" s="1"/>
  <c r="Q240" i="21" s="1"/>
  <c r="Z299" i="21"/>
  <c r="AB299" i="21" s="1"/>
  <c r="AC299" i="21" s="1"/>
  <c r="X300" i="21" s="1"/>
  <c r="R240" i="21" l="1"/>
  <c r="T240" i="21"/>
  <c r="W239" i="21"/>
  <c r="AA300" i="21"/>
  <c r="Y300" i="21"/>
  <c r="Z300" i="21" s="1"/>
  <c r="S240" i="21" l="1"/>
  <c r="AB300" i="21"/>
  <c r="AC300" i="21" s="1"/>
  <c r="X301" i="21" s="1"/>
  <c r="U240" i="21" l="1"/>
  <c r="V240" i="21" s="1"/>
  <c r="Q241" i="21" s="1"/>
  <c r="Y301" i="21"/>
  <c r="AA301" i="21"/>
  <c r="Z301" i="21" l="1"/>
  <c r="AB301" i="21" s="1"/>
  <c r="AC301" i="21" s="1"/>
  <c r="X302" i="21" s="1"/>
  <c r="W240" i="21"/>
  <c r="R241" i="21"/>
  <c r="T241" i="21"/>
  <c r="S241" i="21" l="1"/>
  <c r="U241" i="21" s="1"/>
  <c r="V241" i="21" s="1"/>
  <c r="Q242" i="21" s="1"/>
  <c r="AA302" i="21"/>
  <c r="Y302" i="21"/>
  <c r="R242" i="21" l="1"/>
  <c r="T242" i="21"/>
  <c r="W241" i="21"/>
  <c r="Z302" i="21"/>
  <c r="AB302" i="21" s="1"/>
  <c r="AC302" i="21" s="1"/>
  <c r="X303" i="21" s="1"/>
  <c r="S242" i="21" l="1"/>
  <c r="U242" i="21" s="1"/>
  <c r="V242" i="21" s="1"/>
  <c r="Q243" i="21" s="1"/>
  <c r="AA303" i="21"/>
  <c r="Y303" i="21"/>
  <c r="Z303" i="21" s="1"/>
  <c r="T243" i="21" l="1"/>
  <c r="R243" i="21"/>
  <c r="W242" i="21"/>
  <c r="AB303" i="21"/>
  <c r="AC303" i="21" s="1"/>
  <c r="X304" i="21" s="1"/>
  <c r="S243" i="21" l="1"/>
  <c r="U243" i="21" s="1"/>
  <c r="V243" i="21" s="1"/>
  <c r="Q244" i="21" s="1"/>
  <c r="Y304" i="21"/>
  <c r="AA304" i="21"/>
  <c r="R244" i="21" l="1"/>
  <c r="T244" i="21"/>
  <c r="W243" i="21"/>
  <c r="Z304" i="21"/>
  <c r="AB304" i="21" s="1"/>
  <c r="AC304" i="21" s="1"/>
  <c r="X305" i="21" s="1"/>
  <c r="AA305" i="21" s="1"/>
  <c r="S244" i="21" l="1"/>
  <c r="U244" i="21" s="1"/>
  <c r="V244" i="21" s="1"/>
  <c r="Q245" i="21" s="1"/>
  <c r="Y305" i="21"/>
  <c r="Z305" i="21" s="1"/>
  <c r="T245" i="21" l="1"/>
  <c r="R245" i="21"/>
  <c r="W244" i="21"/>
  <c r="AB305" i="21"/>
  <c r="AC305" i="21" s="1"/>
  <c r="X306" i="21" s="1"/>
  <c r="AA306" i="21" s="1"/>
  <c r="S245" i="21" l="1"/>
  <c r="U245" i="21" s="1"/>
  <c r="V245" i="21" s="1"/>
  <c r="Q246" i="21" s="1"/>
  <c r="Y306" i="21"/>
  <c r="Z306" i="21" s="1"/>
  <c r="AB306" i="21" s="1"/>
  <c r="AC306" i="21" s="1"/>
  <c r="X307" i="21" s="1"/>
  <c r="R246" i="21" l="1"/>
  <c r="T246" i="21"/>
  <c r="W245" i="21"/>
  <c r="Y307" i="21"/>
  <c r="AA307" i="21"/>
  <c r="S246" i="21" l="1"/>
  <c r="U246" i="21" s="1"/>
  <c r="V246" i="21" s="1"/>
  <c r="Q247" i="21" s="1"/>
  <c r="Z307" i="21"/>
  <c r="AB307" i="21" s="1"/>
  <c r="AC307" i="21" s="1"/>
  <c r="X308" i="21" s="1"/>
  <c r="R247" i="21" l="1"/>
  <c r="T247" i="21"/>
  <c r="W246" i="21"/>
  <c r="AA308" i="21"/>
  <c r="Y308" i="21"/>
  <c r="Z308" i="21" s="1"/>
  <c r="S247" i="21" l="1"/>
  <c r="U247" i="21" s="1"/>
  <c r="V247" i="21" s="1"/>
  <c r="Q248" i="21" s="1"/>
  <c r="T248" i="21" s="1"/>
  <c r="AB308" i="21"/>
  <c r="AC308" i="21" s="1"/>
  <c r="X309" i="21" s="1"/>
  <c r="R248" i="21" l="1"/>
  <c r="S248" i="21" s="1"/>
  <c r="W247" i="21"/>
  <c r="AA309" i="21"/>
  <c r="Y309" i="21"/>
  <c r="Z309" i="21" s="1"/>
  <c r="U248" i="21" l="1"/>
  <c r="V248" i="21" s="1"/>
  <c r="Q249" i="21" s="1"/>
  <c r="AB309" i="21"/>
  <c r="AC309" i="21" s="1"/>
  <c r="X310" i="21" s="1"/>
  <c r="T249" i="21" l="1"/>
  <c r="R249" i="21"/>
  <c r="S249" i="21" s="1"/>
  <c r="W248" i="21"/>
  <c r="Y310" i="21"/>
  <c r="AA310" i="21"/>
  <c r="U249" i="21" l="1"/>
  <c r="V249" i="21" s="1"/>
  <c r="Q250" i="21" s="1"/>
  <c r="Z310" i="21"/>
  <c r="AB310" i="21" s="1"/>
  <c r="AC310" i="21" s="1"/>
  <c r="X311" i="21" s="1"/>
  <c r="W249" i="21" l="1"/>
  <c r="T250" i="21"/>
  <c r="R250" i="21"/>
  <c r="S250" i="21" s="1"/>
  <c r="AA311" i="21"/>
  <c r="Y311" i="21"/>
  <c r="U250" i="21" l="1"/>
  <c r="V250" i="21" s="1"/>
  <c r="Q251" i="21" s="1"/>
  <c r="T251" i="21" s="1"/>
  <c r="Z311" i="21"/>
  <c r="AB311" i="21" s="1"/>
  <c r="AC311" i="21" s="1"/>
  <c r="X312" i="21" s="1"/>
  <c r="W250" i="21" l="1"/>
  <c r="R251" i="21"/>
  <c r="AA312" i="21"/>
  <c r="Y312" i="21"/>
  <c r="Z312" i="21" s="1"/>
  <c r="AB312" i="21" s="1"/>
  <c r="AC312" i="21" s="1"/>
  <c r="X313" i="21" s="1"/>
  <c r="S251" i="21" l="1"/>
  <c r="Y313" i="21"/>
  <c r="AA313" i="21"/>
  <c r="U251" i="21" l="1"/>
  <c r="V251" i="21" s="1"/>
  <c r="Q252" i="21" s="1"/>
  <c r="Z313" i="21"/>
  <c r="AB313" i="21" s="1"/>
  <c r="AC313" i="21" s="1"/>
  <c r="X314" i="21" s="1"/>
  <c r="Y314" i="21" s="1"/>
  <c r="R252" i="21" l="1"/>
  <c r="T252" i="21"/>
  <c r="W251" i="21"/>
  <c r="AA314" i="21"/>
  <c r="Z314" i="21" s="1"/>
  <c r="AB314" i="21" s="1"/>
  <c r="AC314" i="21" s="1"/>
  <c r="X315" i="21" s="1"/>
  <c r="S252" i="21" l="1"/>
  <c r="AA315" i="21"/>
  <c r="Y315" i="21"/>
  <c r="Z315" i="21" s="1"/>
  <c r="U252" i="21" l="1"/>
  <c r="V252" i="21" s="1"/>
  <c r="Q253" i="21" s="1"/>
  <c r="AB315" i="21"/>
  <c r="AC315" i="21" s="1"/>
  <c r="X316" i="21" s="1"/>
  <c r="AA316" i="21" s="1"/>
  <c r="T253" i="21" l="1"/>
  <c r="R253" i="21"/>
  <c r="S253" i="21" s="1"/>
  <c r="W252" i="21"/>
  <c r="Y316" i="21"/>
  <c r="Z316" i="21" s="1"/>
  <c r="AB316" i="21" s="1"/>
  <c r="AC316" i="21" s="1"/>
  <c r="X317" i="21" s="1"/>
  <c r="U253" i="21" l="1"/>
  <c r="V253" i="21" s="1"/>
  <c r="Q254" i="21" s="1"/>
  <c r="Y317" i="21"/>
  <c r="AA317" i="21"/>
  <c r="W253" i="21" l="1"/>
  <c r="T254" i="21"/>
  <c r="R254" i="21"/>
  <c r="S254" i="21" s="1"/>
  <c r="Z317" i="21"/>
  <c r="AB317" i="21" s="1"/>
  <c r="AC317" i="21" s="1"/>
  <c r="X318" i="21" s="1"/>
  <c r="U254" i="21" l="1"/>
  <c r="V254" i="21" s="1"/>
  <c r="Q255" i="21" s="1"/>
  <c r="Y318" i="21"/>
  <c r="AA318" i="21"/>
  <c r="T255" i="21" l="1"/>
  <c r="R255" i="21"/>
  <c r="S255" i="21" s="1"/>
  <c r="W254" i="21"/>
  <c r="Z318" i="21"/>
  <c r="AB318" i="21" s="1"/>
  <c r="AC318" i="21" s="1"/>
  <c r="X319" i="21" s="1"/>
  <c r="U255" i="21" l="1"/>
  <c r="V255" i="21" s="1"/>
  <c r="Q256" i="21" s="1"/>
  <c r="Y319" i="21"/>
  <c r="AA319" i="21"/>
  <c r="W255" i="21" l="1"/>
  <c r="R256" i="21"/>
  <c r="T256" i="21"/>
  <c r="Z319" i="21"/>
  <c r="AB319" i="21" s="1"/>
  <c r="AC319" i="21" s="1"/>
  <c r="X320" i="21" s="1"/>
  <c r="S256" i="21" l="1"/>
  <c r="U256" i="21" s="1"/>
  <c r="V256" i="21" s="1"/>
  <c r="Q257" i="21" s="1"/>
  <c r="AA320" i="21"/>
  <c r="Y320" i="21"/>
  <c r="R257" i="21" l="1"/>
  <c r="T257" i="21"/>
  <c r="W256" i="21"/>
  <c r="Z320" i="21"/>
  <c r="AB320" i="21" s="1"/>
  <c r="AC320" i="21" s="1"/>
  <c r="X321" i="21" s="1"/>
  <c r="S257" i="21" l="1"/>
  <c r="U257" i="21" s="1"/>
  <c r="V257" i="21" s="1"/>
  <c r="Q258" i="21" s="1"/>
  <c r="Y321" i="21"/>
  <c r="AA321" i="21"/>
  <c r="Z321" i="21" l="1"/>
  <c r="W257" i="21"/>
  <c r="T258" i="21"/>
  <c r="R258" i="21"/>
  <c r="S258" i="21" s="1"/>
  <c r="U258" i="21" s="1"/>
  <c r="V258" i="21" s="1"/>
  <c r="Q259" i="21" s="1"/>
  <c r="R259" i="21" s="1"/>
  <c r="AB321" i="21"/>
  <c r="AC321" i="21" s="1"/>
  <c r="X322" i="21" s="1"/>
  <c r="T259" i="21" l="1"/>
  <c r="S259" i="21" s="1"/>
  <c r="U259" i="21" s="1"/>
  <c r="V259" i="21" s="1"/>
  <c r="Q260" i="21" s="1"/>
  <c r="W258" i="21"/>
  <c r="Y322" i="21"/>
  <c r="Z322" i="21" s="1"/>
  <c r="AA322" i="21"/>
  <c r="W259" i="21" l="1"/>
  <c r="R260" i="21"/>
  <c r="T260" i="21"/>
  <c r="AB322" i="21"/>
  <c r="AC322" i="21" s="1"/>
  <c r="X323" i="21" s="1"/>
  <c r="S260" i="21" l="1"/>
  <c r="U260" i="21" s="1"/>
  <c r="V260" i="21" s="1"/>
  <c r="Q261" i="21" s="1"/>
  <c r="Y323" i="21"/>
  <c r="AA323" i="21"/>
  <c r="W260" i="21" l="1"/>
  <c r="R261" i="21"/>
  <c r="T261" i="21"/>
  <c r="Z323" i="21"/>
  <c r="AB323" i="21" s="1"/>
  <c r="AC323" i="21" s="1"/>
  <c r="X324" i="21" s="1"/>
  <c r="S261" i="21" l="1"/>
  <c r="U261" i="21" s="1"/>
  <c r="V261" i="21" s="1"/>
  <c r="Q262" i="21" s="1"/>
  <c r="Y324" i="21"/>
  <c r="Z324" i="21" s="1"/>
  <c r="AA324" i="21"/>
  <c r="R262" i="21" l="1"/>
  <c r="T262" i="21"/>
  <c r="W261" i="21"/>
  <c r="AB324" i="21"/>
  <c r="AC324" i="21" s="1"/>
  <c r="X325" i="21" s="1"/>
  <c r="S262" i="21" l="1"/>
  <c r="U262" i="21" s="1"/>
  <c r="V262" i="21" s="1"/>
  <c r="Q263" i="21" s="1"/>
  <c r="AA325" i="21"/>
  <c r="Y325" i="21"/>
  <c r="R263" i="21" l="1"/>
  <c r="T263" i="21"/>
  <c r="W262" i="21"/>
  <c r="Z325" i="21"/>
  <c r="AB325" i="21" s="1"/>
  <c r="AC325" i="21" s="1"/>
  <c r="X326" i="21" s="1"/>
  <c r="AA326" i="21" s="1"/>
  <c r="S263" i="21" l="1"/>
  <c r="U263" i="21" s="1"/>
  <c r="V263" i="21" s="1"/>
  <c r="Q264" i="21" s="1"/>
  <c r="Y326" i="21"/>
  <c r="Z326" i="21" s="1"/>
  <c r="AB326" i="21" s="1"/>
  <c r="AC326" i="21" s="1"/>
  <c r="X327" i="21" s="1"/>
  <c r="W263" i="21" l="1"/>
  <c r="R264" i="21"/>
  <c r="T264" i="21"/>
  <c r="Y327" i="21"/>
  <c r="AA327" i="21"/>
  <c r="S264" i="21" l="1"/>
  <c r="Z327" i="21"/>
  <c r="AB327" i="21" s="1"/>
  <c r="AC327" i="21" s="1"/>
  <c r="X328" i="21" s="1"/>
  <c r="U264" i="21" l="1"/>
  <c r="V264" i="21" s="1"/>
  <c r="Q265" i="21" s="1"/>
  <c r="AA328" i="21"/>
  <c r="Y328" i="21"/>
  <c r="Z328" i="21" s="1"/>
  <c r="R265" i="21" l="1"/>
  <c r="T265" i="21"/>
  <c r="W264" i="21"/>
  <c r="AB328" i="21"/>
  <c r="AC328" i="21" s="1"/>
  <c r="X329" i="21" s="1"/>
  <c r="S265" i="21" l="1"/>
  <c r="U265" i="21" s="1"/>
  <c r="V265" i="21" s="1"/>
  <c r="Q266" i="21" s="1"/>
  <c r="Y329" i="21"/>
  <c r="AA329" i="21"/>
  <c r="R266" i="21" l="1"/>
  <c r="T266" i="21"/>
  <c r="W265" i="21"/>
  <c r="Z329" i="21"/>
  <c r="AB329" i="21" s="1"/>
  <c r="AC329" i="21" s="1"/>
  <c r="X330" i="21" s="1"/>
  <c r="S266" i="21" l="1"/>
  <c r="U266" i="21" s="1"/>
  <c r="V266" i="21" s="1"/>
  <c r="Q267" i="21" s="1"/>
  <c r="AA330" i="21"/>
  <c r="Y330" i="21"/>
  <c r="Z330" i="21" s="1"/>
  <c r="AB330" i="21" s="1"/>
  <c r="AC330" i="21" s="1"/>
  <c r="X331" i="21" s="1"/>
  <c r="R267" i="21" l="1"/>
  <c r="T267" i="21"/>
  <c r="W266" i="21"/>
  <c r="Y331" i="21"/>
  <c r="Z331" i="21" s="1"/>
  <c r="AA331" i="21"/>
  <c r="S267" i="21" l="1"/>
  <c r="AB331" i="21"/>
  <c r="AC331" i="21" s="1"/>
  <c r="X332" i="21" s="1"/>
  <c r="U267" i="21" l="1"/>
  <c r="V267" i="21" s="1"/>
  <c r="Q268" i="21" s="1"/>
  <c r="Y332" i="21"/>
  <c r="Z332" i="21" s="1"/>
  <c r="AA332" i="21"/>
  <c r="R268" i="21" l="1"/>
  <c r="T268" i="21"/>
  <c r="W267" i="21"/>
  <c r="AB332" i="21"/>
  <c r="AC332" i="21" s="1"/>
  <c r="X333" i="21" s="1"/>
  <c r="S268" i="21" l="1"/>
  <c r="AA333" i="21"/>
  <c r="Y333" i="21"/>
  <c r="Z333" i="21" s="1"/>
  <c r="AB333" i="21" s="1"/>
  <c r="AC333" i="21" s="1"/>
  <c r="X334" i="21" s="1"/>
  <c r="U268" i="21" l="1"/>
  <c r="V268" i="21" s="1"/>
  <c r="Q269" i="21" s="1"/>
  <c r="AA334" i="21"/>
  <c r="Y334" i="21"/>
  <c r="Z334" i="21" s="1"/>
  <c r="R269" i="21" l="1"/>
  <c r="T269" i="21"/>
  <c r="W268" i="21"/>
  <c r="AB334" i="21"/>
  <c r="AC334" i="21" s="1"/>
  <c r="X335" i="21" s="1"/>
  <c r="S269" i="21" l="1"/>
  <c r="Y335" i="21"/>
  <c r="Z335" i="21" s="1"/>
  <c r="AA335" i="21"/>
  <c r="U269" i="21" l="1"/>
  <c r="V269" i="21" s="1"/>
  <c r="Q270" i="21" s="1"/>
  <c r="AB335" i="21"/>
  <c r="AC335" i="21" s="1"/>
  <c r="X336" i="21" s="1"/>
  <c r="R270" i="21" l="1"/>
  <c r="T270" i="21"/>
  <c r="W269" i="21"/>
  <c r="Y336" i="21"/>
  <c r="Z336" i="21" s="1"/>
  <c r="AA336" i="21"/>
  <c r="S270" i="21" l="1"/>
  <c r="U270" i="21" s="1"/>
  <c r="V270" i="21" s="1"/>
  <c r="Q271" i="21" s="1"/>
  <c r="AB336" i="21"/>
  <c r="AC336" i="21" s="1"/>
  <c r="X337" i="21" s="1"/>
  <c r="R271" i="21" l="1"/>
  <c r="T271" i="21"/>
  <c r="W270" i="21"/>
  <c r="Y337" i="21"/>
  <c r="Z337" i="21" s="1"/>
  <c r="AA337" i="21"/>
  <c r="S271" i="21" l="1"/>
  <c r="U271" i="21" s="1"/>
  <c r="V271" i="21" s="1"/>
  <c r="Q272" i="21" s="1"/>
  <c r="AB337" i="21"/>
  <c r="AC337" i="21" s="1"/>
  <c r="X338" i="21" s="1"/>
  <c r="R272" i="21" l="1"/>
  <c r="T272" i="21"/>
  <c r="W271" i="21"/>
  <c r="AA338" i="21"/>
  <c r="Y338" i="21"/>
  <c r="S272" i="21" l="1"/>
  <c r="U272" i="21" s="1"/>
  <c r="V272" i="21" s="1"/>
  <c r="Q273" i="21" s="1"/>
  <c r="Z338" i="21"/>
  <c r="AB338" i="21" s="1"/>
  <c r="AC338" i="21" s="1"/>
  <c r="X339" i="21" s="1"/>
  <c r="R273" i="21" l="1"/>
  <c r="T273" i="21"/>
  <c r="W272" i="21"/>
  <c r="AA339" i="21"/>
  <c r="Y339" i="21"/>
  <c r="Z339" i="21" s="1"/>
  <c r="S273" i="21" l="1"/>
  <c r="U273" i="21" s="1"/>
  <c r="V273" i="21" s="1"/>
  <c r="Q274" i="21" s="1"/>
  <c r="AB339" i="21"/>
  <c r="AC339" i="21" s="1"/>
  <c r="X340" i="21" s="1"/>
  <c r="R274" i="21" l="1"/>
  <c r="T274" i="21"/>
  <c r="W273" i="21"/>
  <c r="AA340" i="21"/>
  <c r="Y340" i="21"/>
  <c r="Z340" i="21" s="1"/>
  <c r="AB340" i="21" s="1"/>
  <c r="AC340" i="21" s="1"/>
  <c r="X341" i="21" s="1"/>
  <c r="S274" i="21" l="1"/>
  <c r="U274" i="21" s="1"/>
  <c r="V274" i="21" s="1"/>
  <c r="Q275" i="21" s="1"/>
  <c r="R275" i="21" s="1"/>
  <c r="AA341" i="21"/>
  <c r="Y341" i="21"/>
  <c r="W274" i="21" l="1"/>
  <c r="T275" i="21"/>
  <c r="S275" i="21"/>
  <c r="Z341" i="21"/>
  <c r="AB341" i="21" s="1"/>
  <c r="AC341" i="21" s="1"/>
  <c r="X342" i="21" s="1"/>
  <c r="U275" i="21" l="1"/>
  <c r="V275" i="21" s="1"/>
  <c r="Q276" i="21" s="1"/>
  <c r="AA342" i="21"/>
  <c r="Y342" i="21"/>
  <c r="Z342" i="21" s="1"/>
  <c r="R276" i="21" l="1"/>
  <c r="T276" i="21"/>
  <c r="W275" i="21"/>
  <c r="AB342" i="21"/>
  <c r="AC342" i="21" s="1"/>
  <c r="X343" i="21" s="1"/>
  <c r="S276" i="21" l="1"/>
  <c r="U276" i="21" s="1"/>
  <c r="V276" i="21" s="1"/>
  <c r="Q277" i="21" s="1"/>
  <c r="R277" i="21" s="1"/>
  <c r="AA343" i="21"/>
  <c r="Y343" i="21"/>
  <c r="Z343" i="21" s="1"/>
  <c r="W276" i="21" l="1"/>
  <c r="T277" i="21"/>
  <c r="S277" i="21" s="1"/>
  <c r="AB343" i="21"/>
  <c r="AC343" i="21" s="1"/>
  <c r="X344" i="21" s="1"/>
  <c r="U277" i="21" l="1"/>
  <c r="V277" i="21" s="1"/>
  <c r="Q278" i="21" s="1"/>
  <c r="Y344" i="21"/>
  <c r="Z344" i="21" s="1"/>
  <c r="AA344" i="21"/>
  <c r="R278" i="21" l="1"/>
  <c r="T278" i="21"/>
  <c r="W277" i="21"/>
  <c r="AB344" i="21"/>
  <c r="AC344" i="21" s="1"/>
  <c r="X345" i="21" s="1"/>
  <c r="S278" i="21" l="1"/>
  <c r="Y345" i="21"/>
  <c r="Z345" i="21" s="1"/>
  <c r="AA345" i="21"/>
  <c r="U278" i="21" l="1"/>
  <c r="V278" i="21" s="1"/>
  <c r="Q279" i="21" s="1"/>
  <c r="AB345" i="21"/>
  <c r="AC345" i="21" s="1"/>
  <c r="X346" i="21" s="1"/>
  <c r="R279" i="21" l="1"/>
  <c r="T279" i="21"/>
  <c r="W278" i="21"/>
  <c r="Y346" i="21"/>
  <c r="AA346" i="21"/>
  <c r="S279" i="21" l="1"/>
  <c r="Z346" i="21"/>
  <c r="AB346" i="21" s="1"/>
  <c r="AC346" i="21" s="1"/>
  <c r="X347" i="21" s="1"/>
  <c r="U279" i="21" l="1"/>
  <c r="V279" i="21" s="1"/>
  <c r="Q280" i="21" s="1"/>
  <c r="AA347" i="21"/>
  <c r="Y347" i="21"/>
  <c r="R280" i="21" l="1"/>
  <c r="T280" i="21"/>
  <c r="W279" i="21"/>
  <c r="Z347" i="21"/>
  <c r="AB347" i="21" s="1"/>
  <c r="AC347" i="21" s="1"/>
  <c r="X348" i="21" s="1"/>
  <c r="S280" i="21" l="1"/>
  <c r="AA348" i="21"/>
  <c r="Y348" i="21"/>
  <c r="U280" i="21" l="1"/>
  <c r="V280" i="21" s="1"/>
  <c r="Q281" i="21" s="1"/>
  <c r="Z348" i="21"/>
  <c r="AB348" i="21" s="1"/>
  <c r="AC348" i="21" s="1"/>
  <c r="X349" i="21" s="1"/>
  <c r="R281" i="21" l="1"/>
  <c r="T281" i="21"/>
  <c r="W280" i="21"/>
  <c r="Y349" i="21"/>
  <c r="Z349" i="21" s="1"/>
  <c r="AB349" i="21" s="1"/>
  <c r="AC349" i="21" s="1"/>
  <c r="X350" i="21" s="1"/>
  <c r="AA349" i="21"/>
  <c r="S281" i="21" l="1"/>
  <c r="Y350" i="21"/>
  <c r="AA350" i="21"/>
  <c r="U281" i="21" l="1"/>
  <c r="V281" i="21" s="1"/>
  <c r="Q282" i="21" s="1"/>
  <c r="Z350" i="21"/>
  <c r="AB350" i="21" s="1"/>
  <c r="AC350" i="21" s="1"/>
  <c r="X351" i="21" s="1"/>
  <c r="R282" i="21" l="1"/>
  <c r="T282" i="21"/>
  <c r="W281" i="21"/>
  <c r="Y351" i="21"/>
  <c r="AA351" i="21"/>
  <c r="Z351" i="21"/>
  <c r="AB351" i="21" s="1"/>
  <c r="AC351" i="21" s="1"/>
  <c r="X352" i="21" s="1"/>
  <c r="S282" i="21" l="1"/>
  <c r="AA352" i="21"/>
  <c r="Y352" i="21"/>
  <c r="U282" i="21" l="1"/>
  <c r="V282" i="21" s="1"/>
  <c r="Q283" i="21" s="1"/>
  <c r="Z352" i="21"/>
  <c r="AB352" i="21" s="1"/>
  <c r="AC352" i="21" s="1"/>
  <c r="X353" i="21" s="1"/>
  <c r="R283" i="21" l="1"/>
  <c r="T283" i="21"/>
  <c r="W282" i="21"/>
  <c r="AA353" i="21"/>
  <c r="Y353" i="21"/>
  <c r="Z353" i="21" s="1"/>
  <c r="S283" i="21" l="1"/>
  <c r="U283" i="21" s="1"/>
  <c r="V283" i="21" s="1"/>
  <c r="Q284" i="21" s="1"/>
  <c r="R284" i="21" s="1"/>
  <c r="AB353" i="21"/>
  <c r="AC353" i="21" s="1"/>
  <c r="X354" i="21" s="1"/>
  <c r="W283" i="21" l="1"/>
  <c r="T284" i="21"/>
  <c r="S284" i="21" s="1"/>
  <c r="Y354" i="21"/>
  <c r="Z354" i="21" s="1"/>
  <c r="AB354" i="21" s="1"/>
  <c r="AC354" i="21" s="1"/>
  <c r="X355" i="21" s="1"/>
  <c r="AA354" i="21"/>
  <c r="U284" i="21" l="1"/>
  <c r="V284" i="21" s="1"/>
  <c r="Q285" i="21" s="1"/>
  <c r="AA355" i="21"/>
  <c r="Y355" i="21"/>
  <c r="Z355" i="21" s="1"/>
  <c r="R285" i="21" l="1"/>
  <c r="T285" i="21"/>
  <c r="W284" i="21"/>
  <c r="AB355" i="21"/>
  <c r="AC355" i="21" s="1"/>
  <c r="X356" i="21" s="1"/>
  <c r="S285" i="21" l="1"/>
  <c r="U285" i="21" s="1"/>
  <c r="V285" i="21" s="1"/>
  <c r="Q286" i="21" s="1"/>
  <c r="AA356" i="21"/>
  <c r="Y356" i="21"/>
  <c r="Z356" i="21" s="1"/>
  <c r="R286" i="21" l="1"/>
  <c r="T286" i="21"/>
  <c r="W285" i="21"/>
  <c r="AB356" i="21"/>
  <c r="AC356" i="21" s="1"/>
  <c r="X357" i="21" s="1"/>
  <c r="S286" i="21" l="1"/>
  <c r="U286" i="21" s="1"/>
  <c r="V286" i="21" s="1"/>
  <c r="Q287" i="21" s="1"/>
  <c r="AA357" i="21"/>
  <c r="Y357" i="21"/>
  <c r="Z357" i="21" s="1"/>
  <c r="R287" i="21" l="1"/>
  <c r="T287" i="21"/>
  <c r="W286" i="21"/>
  <c r="AB357" i="21"/>
  <c r="AC357" i="21" s="1"/>
  <c r="X358" i="21" s="1"/>
  <c r="S287" i="21" l="1"/>
  <c r="U287" i="21" s="1"/>
  <c r="V287" i="21" s="1"/>
  <c r="Q288" i="21" s="1"/>
  <c r="AA358" i="21"/>
  <c r="Y358" i="21"/>
  <c r="W287" i="21" l="1"/>
  <c r="R288" i="21"/>
  <c r="T288" i="21"/>
  <c r="Z358" i="21"/>
  <c r="AB358" i="21" s="1"/>
  <c r="AC358" i="21" s="1"/>
  <c r="X359" i="21" s="1"/>
  <c r="S288" i="21" l="1"/>
  <c r="U288" i="21" s="1"/>
  <c r="V288" i="21" s="1"/>
  <c r="Q289" i="21" s="1"/>
  <c r="Y359" i="21"/>
  <c r="AB359" i="21" s="1"/>
  <c r="AC359" i="21" s="1"/>
  <c r="X360" i="21" s="1"/>
  <c r="AA359" i="21"/>
  <c r="Z359" i="21"/>
  <c r="R289" i="21" l="1"/>
  <c r="T289" i="21"/>
  <c r="W288" i="21"/>
  <c r="Y360" i="21"/>
  <c r="AA360" i="21"/>
  <c r="Z360" i="21"/>
  <c r="AB360" i="21" s="1"/>
  <c r="AC360" i="21" s="1"/>
  <c r="X361" i="21" s="1"/>
  <c r="S289" i="21" l="1"/>
  <c r="AA361" i="21"/>
  <c r="Y361" i="21"/>
  <c r="Z361" i="21" s="1"/>
  <c r="U289" i="21" l="1"/>
  <c r="V289" i="21" s="1"/>
  <c r="Q290" i="21" s="1"/>
  <c r="AB361" i="21"/>
  <c r="AC361" i="21" s="1"/>
  <c r="X362" i="21" s="1"/>
  <c r="R290" i="21" l="1"/>
  <c r="T290" i="21"/>
  <c r="W289" i="21"/>
  <c r="Y362" i="21"/>
  <c r="AA362" i="21"/>
  <c r="Z362" i="21"/>
  <c r="AB362" i="21" s="1"/>
  <c r="AC362" i="21" s="1"/>
  <c r="X363" i="21" s="1"/>
  <c r="S290" i="21" l="1"/>
  <c r="AA363" i="21"/>
  <c r="Y363" i="21"/>
  <c r="U290" i="21" l="1"/>
  <c r="V290" i="21" s="1"/>
  <c r="Q291" i="21" s="1"/>
  <c r="Z363" i="21"/>
  <c r="AB363" i="21" s="1"/>
  <c r="AC363" i="21" s="1"/>
  <c r="X364" i="21" s="1"/>
  <c r="R291" i="21" l="1"/>
  <c r="T291" i="21"/>
  <c r="W290" i="21"/>
  <c r="AA364" i="21"/>
  <c r="Y364" i="21"/>
  <c r="Z364" i="21" s="1"/>
  <c r="S291" i="21" l="1"/>
  <c r="AB364" i="21"/>
  <c r="AC364" i="21" s="1"/>
  <c r="X365" i="21" s="1"/>
  <c r="U291" i="21" l="1"/>
  <c r="V291" i="21" s="1"/>
  <c r="Q292" i="21" s="1"/>
  <c r="Y365" i="21"/>
  <c r="Z365" i="21" s="1"/>
  <c r="AA365" i="21"/>
  <c r="R292" i="21" l="1"/>
  <c r="T292" i="21"/>
  <c r="W291" i="21"/>
  <c r="AB365" i="21"/>
  <c r="AC365" i="21" s="1"/>
  <c r="X366" i="21" s="1"/>
  <c r="S292" i="21" l="1"/>
  <c r="AA366" i="21"/>
  <c r="Y366" i="21"/>
  <c r="Z366" i="21" s="1"/>
  <c r="U292" i="21" l="1"/>
  <c r="V292" i="21" s="1"/>
  <c r="Q293" i="21" s="1"/>
  <c r="AB366" i="21"/>
  <c r="AC366" i="21" s="1"/>
  <c r="X367" i="21" s="1"/>
  <c r="W292" i="21" l="1"/>
  <c r="R293" i="21"/>
  <c r="T293" i="21"/>
  <c r="Y367" i="21"/>
  <c r="Z367" i="21" s="1"/>
  <c r="AB367" i="21" s="1"/>
  <c r="AC367" i="21" s="1"/>
  <c r="X368" i="21" s="1"/>
  <c r="AA367" i="21"/>
  <c r="S293" i="21" l="1"/>
  <c r="U293" i="21" s="1"/>
  <c r="V293" i="21" s="1"/>
  <c r="Q294" i="21" s="1"/>
  <c r="R294" i="21" s="1"/>
  <c r="AA368" i="21"/>
  <c r="Y368" i="21"/>
  <c r="W293" i="21" l="1"/>
  <c r="T294" i="21"/>
  <c r="S294" i="21" s="1"/>
  <c r="U294" i="21" s="1"/>
  <c r="V294" i="21" s="1"/>
  <c r="Q295" i="21" s="1"/>
  <c r="Z368" i="21"/>
  <c r="AB368" i="21" s="1"/>
  <c r="AC368" i="21" s="1"/>
  <c r="X369" i="21" s="1"/>
  <c r="R295" i="21" l="1"/>
  <c r="T295" i="21"/>
  <c r="W294" i="21"/>
  <c r="Y369" i="21"/>
  <c r="AB369" i="21" s="1"/>
  <c r="AC369" i="21" s="1"/>
  <c r="X370" i="21" s="1"/>
  <c r="AA369" i="21"/>
  <c r="Z369" i="21"/>
  <c r="S295" i="21" l="1"/>
  <c r="U295" i="21" s="1"/>
  <c r="V295" i="21" s="1"/>
  <c r="Q296" i="21" s="1"/>
  <c r="Y370" i="21"/>
  <c r="AB370" i="21" s="1"/>
  <c r="AC370" i="21" s="1"/>
  <c r="X371" i="21" s="1"/>
  <c r="AA370" i="21"/>
  <c r="Z370" i="21"/>
  <c r="W295" i="21" l="1"/>
  <c r="R296" i="21"/>
  <c r="T296" i="21"/>
  <c r="AA371" i="21"/>
  <c r="Y371" i="21"/>
  <c r="Z371" i="21" s="1"/>
  <c r="S296" i="21" l="1"/>
  <c r="AB371" i="21"/>
  <c r="AC371" i="21" s="1"/>
  <c r="X372" i="21" s="1"/>
  <c r="U296" i="21" l="1"/>
  <c r="V296" i="21" s="1"/>
  <c r="Q297" i="21" s="1"/>
  <c r="Y372" i="21"/>
  <c r="Z372" i="21" s="1"/>
  <c r="AA372" i="21"/>
  <c r="R297" i="21" l="1"/>
  <c r="T297" i="21"/>
  <c r="W296" i="21"/>
  <c r="AB372" i="21"/>
  <c r="AC372" i="21" s="1"/>
  <c r="X373" i="21" s="1"/>
  <c r="S297" i="21" l="1"/>
  <c r="Y373" i="21"/>
  <c r="Z373" i="21" s="1"/>
  <c r="AB373" i="21" s="1"/>
  <c r="AC373" i="21" s="1"/>
  <c r="X374" i="21" s="1"/>
  <c r="AA373" i="21"/>
  <c r="U297" i="21" l="1"/>
  <c r="V297" i="21" s="1"/>
  <c r="Q298" i="21" s="1"/>
  <c r="Y374" i="21"/>
  <c r="Z374" i="21" s="1"/>
  <c r="AA374" i="21"/>
  <c r="W297" i="21" l="1"/>
  <c r="R298" i="21"/>
  <c r="T298" i="21"/>
  <c r="AB374" i="21"/>
  <c r="AC374" i="21" s="1"/>
  <c r="X375" i="21" s="1"/>
  <c r="S298" i="21" l="1"/>
  <c r="U298" i="21" s="1"/>
  <c r="V298" i="21" s="1"/>
  <c r="Q299" i="21" s="1"/>
  <c r="Y375" i="21"/>
  <c r="Z375" i="21" s="1"/>
  <c r="AA375" i="21"/>
  <c r="R299" i="21" l="1"/>
  <c r="T299" i="21"/>
  <c r="W298" i="21"/>
  <c r="AB375" i="21"/>
  <c r="AC375" i="21" s="1"/>
  <c r="X376" i="21" s="1"/>
  <c r="S299" i="21" l="1"/>
  <c r="U299" i="21" s="1"/>
  <c r="V299" i="21" s="1"/>
  <c r="Q300" i="21" s="1"/>
  <c r="Y376" i="21"/>
  <c r="AB376" i="21" s="1"/>
  <c r="AC376" i="21" s="1"/>
  <c r="X377" i="21" s="1"/>
  <c r="AA376" i="21"/>
  <c r="Z376" i="21"/>
  <c r="W299" i="21" l="1"/>
  <c r="R300" i="21"/>
  <c r="T300" i="21"/>
  <c r="Y377" i="21"/>
  <c r="AA377" i="21"/>
  <c r="S300" i="21" l="1"/>
  <c r="U300" i="21" s="1"/>
  <c r="V300" i="21" s="1"/>
  <c r="Q301" i="21" s="1"/>
  <c r="Z377" i="21"/>
  <c r="AB377" i="21" s="1"/>
  <c r="AC377" i="21" s="1"/>
  <c r="X378" i="21" s="1"/>
  <c r="R301" i="21" l="1"/>
  <c r="T301" i="21"/>
  <c r="W300" i="21"/>
  <c r="AB378" i="21"/>
  <c r="AA378" i="21"/>
  <c r="Z378" i="21"/>
  <c r="AC378" i="21"/>
  <c r="X379" i="21" s="1"/>
  <c r="Y378" i="21"/>
  <c r="S301" i="21" l="1"/>
  <c r="U301" i="21" s="1"/>
  <c r="V301" i="21" s="1"/>
  <c r="Q302" i="21" s="1"/>
  <c r="T302" i="21" s="1"/>
  <c r="Z379" i="21"/>
  <c r="AB379" i="21"/>
  <c r="Y379" i="21"/>
  <c r="AC379" i="21"/>
  <c r="X380" i="21" s="1"/>
  <c r="AA379" i="21"/>
  <c r="W301" i="21" l="1"/>
  <c r="R302" i="21"/>
  <c r="S302" i="21" s="1"/>
  <c r="Y380" i="21"/>
  <c r="AB380" i="21"/>
  <c r="Z380" i="21"/>
  <c r="AC380" i="21"/>
  <c r="X381" i="21" s="1"/>
  <c r="AA380" i="21"/>
  <c r="U302" i="21" l="1"/>
  <c r="V302" i="21" s="1"/>
  <c r="Q303" i="21" s="1"/>
  <c r="R303" i="21" s="1"/>
  <c r="AA381" i="21"/>
  <c r="Y381" i="21"/>
  <c r="Z381" i="21"/>
  <c r="AC381" i="21"/>
  <c r="X382" i="21" s="1"/>
  <c r="AB381" i="21"/>
  <c r="W302" i="21" l="1"/>
  <c r="T303" i="21"/>
  <c r="S303" i="21" s="1"/>
  <c r="U303" i="21" s="1"/>
  <c r="V303" i="21" s="1"/>
  <c r="Q304" i="21" s="1"/>
  <c r="Y382" i="21"/>
  <c r="Z382" i="21"/>
  <c r="AB382" i="21"/>
  <c r="AC382" i="21"/>
  <c r="X383" i="21" s="1"/>
  <c r="AA382" i="21"/>
  <c r="R304" i="21" l="1"/>
  <c r="T304" i="21"/>
  <c r="W303" i="21"/>
  <c r="Y383" i="21"/>
  <c r="AB383" i="21"/>
  <c r="AA383" i="21"/>
  <c r="Z383" i="21"/>
  <c r="AC383" i="21"/>
  <c r="X384" i="21" s="1"/>
  <c r="S304" i="21" l="1"/>
  <c r="U304" i="21" s="1"/>
  <c r="V304" i="21" s="1"/>
  <c r="Q305" i="21" s="1"/>
  <c r="AC384" i="21"/>
  <c r="X385" i="21" s="1"/>
  <c r="AA384" i="21"/>
  <c r="Z384" i="21"/>
  <c r="Y384" i="21"/>
  <c r="AB384" i="21"/>
  <c r="R305" i="21" l="1"/>
  <c r="T305" i="21"/>
  <c r="W304" i="21"/>
  <c r="Y385" i="21"/>
  <c r="AA385" i="21"/>
  <c r="AC385" i="21"/>
  <c r="X386" i="21" s="1"/>
  <c r="AB385" i="21"/>
  <c r="Z385" i="21"/>
  <c r="S305" i="21" l="1"/>
  <c r="U305" i="21" s="1"/>
  <c r="V305" i="21" s="1"/>
  <c r="Q306" i="21" s="1"/>
  <c r="AC386" i="21"/>
  <c r="X387" i="21" s="1"/>
  <c r="Z386" i="21"/>
  <c r="AA386" i="21"/>
  <c r="AB386" i="21"/>
  <c r="Y386" i="21"/>
  <c r="R306" i="21" l="1"/>
  <c r="T306" i="21"/>
  <c r="W305" i="21"/>
  <c r="AC387" i="21"/>
  <c r="X388" i="21" s="1"/>
  <c r="AA387" i="21"/>
  <c r="Y387" i="21"/>
  <c r="AB387" i="21"/>
  <c r="Z387" i="21"/>
  <c r="J12" i="20"/>
  <c r="S306" i="21" l="1"/>
  <c r="U306" i="21" s="1"/>
  <c r="V306" i="21" s="1"/>
  <c r="Q307" i="21" s="1"/>
  <c r="AC388" i="21"/>
  <c r="X389" i="21" s="1"/>
  <c r="Z388" i="21"/>
  <c r="AB388" i="21"/>
  <c r="AA388" i="21"/>
  <c r="Y388" i="21"/>
  <c r="R307" i="21" l="1"/>
  <c r="T307" i="21"/>
  <c r="W306" i="21"/>
  <c r="AC389" i="21"/>
  <c r="X390" i="21" s="1"/>
  <c r="AA389" i="21"/>
  <c r="Z389" i="21"/>
  <c r="Y389" i="21"/>
  <c r="AB389" i="21"/>
  <c r="S307" i="21" l="1"/>
  <c r="U307" i="21" s="1"/>
  <c r="V307" i="21" s="1"/>
  <c r="Q308" i="21" s="1"/>
  <c r="AB390" i="21"/>
  <c r="AA390" i="21"/>
  <c r="Y390" i="21"/>
  <c r="Z390" i="21"/>
  <c r="AC390" i="21"/>
  <c r="X391" i="21" s="1"/>
  <c r="R308" i="21" l="1"/>
  <c r="T308" i="21"/>
  <c r="W307" i="21"/>
  <c r="AC391" i="21"/>
  <c r="X392" i="21" s="1"/>
  <c r="AB391" i="21"/>
  <c r="AA391" i="21"/>
  <c r="Y391" i="21"/>
  <c r="Z391" i="21"/>
  <c r="S308" i="21" l="1"/>
  <c r="U308" i="21" s="1"/>
  <c r="V308" i="21" s="1"/>
  <c r="Q309" i="21" s="1"/>
  <c r="Z392" i="21"/>
  <c r="AC392" i="21"/>
  <c r="X393" i="21" s="1"/>
  <c r="AB392" i="21"/>
  <c r="Y392" i="21"/>
  <c r="AA392" i="21"/>
  <c r="R309" i="21" l="1"/>
  <c r="T309" i="21"/>
  <c r="W308" i="21"/>
  <c r="AA393" i="21"/>
  <c r="Z393" i="21"/>
  <c r="AC393" i="21"/>
  <c r="X394" i="21" s="1"/>
  <c r="AB393" i="21"/>
  <c r="Y393" i="21"/>
  <c r="S309" i="21" l="1"/>
  <c r="U309" i="21" s="1"/>
  <c r="V309" i="21" s="1"/>
  <c r="Q310" i="21" s="1"/>
  <c r="AA394" i="21"/>
  <c r="Z394" i="21"/>
  <c r="AB394" i="21"/>
  <c r="AC394" i="21"/>
  <c r="X395" i="21" s="1"/>
  <c r="Y394" i="21"/>
  <c r="R310" i="21" l="1"/>
  <c r="T310" i="21"/>
  <c r="W309" i="21"/>
  <c r="AB395" i="21"/>
  <c r="AC395" i="21"/>
  <c r="X396" i="21" s="1"/>
  <c r="Y395" i="21"/>
  <c r="AA395" i="21"/>
  <c r="Z395" i="21"/>
  <c r="S310" i="21" l="1"/>
  <c r="AB396" i="21"/>
  <c r="AA396" i="21"/>
  <c r="Z396" i="21"/>
  <c r="Y396" i="21"/>
  <c r="AC396" i="21"/>
  <c r="X397" i="21" s="1"/>
  <c r="U310" i="21" l="1"/>
  <c r="V310" i="21" s="1"/>
  <c r="Q311" i="21" s="1"/>
  <c r="AC397" i="21"/>
  <c r="X398" i="21" s="1"/>
  <c r="Y397" i="21"/>
  <c r="AB397" i="21"/>
  <c r="AA397" i="21"/>
  <c r="Z397" i="21"/>
  <c r="R311" i="21" l="1"/>
  <c r="T311" i="21"/>
  <c r="W310" i="21"/>
  <c r="AA398" i="21"/>
  <c r="Y398" i="21"/>
  <c r="Z398" i="21"/>
  <c r="AC398" i="21"/>
  <c r="X399" i="21" s="1"/>
  <c r="AB398" i="21"/>
  <c r="S311" i="21" l="1"/>
  <c r="U311" i="21" s="1"/>
  <c r="V311" i="21" s="1"/>
  <c r="Q312" i="21" s="1"/>
  <c r="R312" i="21" s="1"/>
  <c r="Y399" i="21"/>
  <c r="AC399" i="21"/>
  <c r="X400" i="21" s="1"/>
  <c r="Z399" i="21"/>
  <c r="AB399" i="21"/>
  <c r="AA399" i="21"/>
  <c r="W311" i="21" l="1"/>
  <c r="T312" i="21"/>
  <c r="S312" i="21" s="1"/>
  <c r="U312" i="21" s="1"/>
  <c r="V312" i="21" s="1"/>
  <c r="Q313" i="21" s="1"/>
  <c r="AA400" i="21"/>
  <c r="AC400" i="21"/>
  <c r="X401" i="21" s="1"/>
  <c r="Z400" i="21"/>
  <c r="Y400" i="21"/>
  <c r="AB400" i="21"/>
  <c r="R313" i="21" l="1"/>
  <c r="T313" i="21"/>
  <c r="W312" i="21"/>
  <c r="Z401" i="21"/>
  <c r="AC401" i="21"/>
  <c r="X402" i="21" s="1"/>
  <c r="AA401" i="21"/>
  <c r="Y401" i="21"/>
  <c r="AB401" i="21"/>
  <c r="S313" i="21" l="1"/>
  <c r="U313" i="21" s="1"/>
  <c r="V313" i="21" s="1"/>
  <c r="Q314" i="21" s="1"/>
  <c r="AC402" i="21"/>
  <c r="X403" i="21" s="1"/>
  <c r="AA402" i="21"/>
  <c r="Z402" i="21"/>
  <c r="AB402" i="21"/>
  <c r="Y402" i="21"/>
  <c r="R314" i="21" l="1"/>
  <c r="T314" i="21"/>
  <c r="W313" i="21"/>
  <c r="Y403" i="21"/>
  <c r="AA403" i="21"/>
  <c r="AB403" i="21"/>
  <c r="Z403" i="21"/>
  <c r="AC403" i="21"/>
  <c r="X404" i="21" s="1"/>
  <c r="S314" i="21" l="1"/>
  <c r="U314" i="21" s="1"/>
  <c r="V314" i="21" s="1"/>
  <c r="Q315" i="21" s="1"/>
  <c r="Y404" i="21"/>
  <c r="AC404" i="21"/>
  <c r="X405" i="21" s="1"/>
  <c r="AA404" i="21"/>
  <c r="AB404" i="21"/>
  <c r="Z404" i="21"/>
  <c r="W314" i="21" l="1"/>
  <c r="R315" i="21"/>
  <c r="T315" i="21"/>
  <c r="AC405" i="21"/>
  <c r="X406" i="21" s="1"/>
  <c r="AA405" i="21"/>
  <c r="AB405" i="21"/>
  <c r="Y405" i="21"/>
  <c r="Z405" i="21"/>
  <c r="S315" i="21" l="1"/>
  <c r="U315" i="21" s="1"/>
  <c r="V315" i="21" s="1"/>
  <c r="Q316" i="21" s="1"/>
  <c r="Z406" i="21"/>
  <c r="Z33" i="21" s="1"/>
  <c r="K10" i="21" s="1"/>
  <c r="I9" i="20" s="1"/>
  <c r="AC406" i="21"/>
  <c r="AB406" i="21"/>
  <c r="AB33" i="21" s="1"/>
  <c r="AA406" i="21"/>
  <c r="AA33" i="21" s="1"/>
  <c r="K9" i="21" s="1"/>
  <c r="Y406" i="21"/>
  <c r="Y33" i="21" s="1"/>
  <c r="X33" i="21"/>
  <c r="K8" i="21" l="1"/>
  <c r="K14" i="21" s="1"/>
  <c r="I7" i="20"/>
  <c r="W315" i="21"/>
  <c r="R316" i="21"/>
  <c r="T316" i="21"/>
  <c r="S316" i="21" l="1"/>
  <c r="U316" i="21" s="1"/>
  <c r="V316" i="21" s="1"/>
  <c r="Q317" i="21" s="1"/>
  <c r="R317" i="21" s="1"/>
  <c r="T317" i="21" l="1"/>
  <c r="W316" i="21"/>
  <c r="S317" i="21"/>
  <c r="U317" i="21" s="1"/>
  <c r="V317" i="21" s="1"/>
  <c r="Q318" i="21" s="1"/>
  <c r="R318" i="21" l="1"/>
  <c r="T318" i="21"/>
  <c r="W317" i="21"/>
  <c r="S318" i="21" l="1"/>
  <c r="U318" i="21" l="1"/>
  <c r="V318" i="21" s="1"/>
  <c r="Q319" i="21" s="1"/>
  <c r="W318" i="21" l="1"/>
  <c r="R319" i="21"/>
  <c r="T319" i="21"/>
  <c r="S319" i="21" l="1"/>
  <c r="U319" i="21" l="1"/>
  <c r="V319" i="21" s="1"/>
  <c r="Q320" i="21" s="1"/>
  <c r="R320" i="21" l="1"/>
  <c r="T320" i="21"/>
  <c r="W319" i="21"/>
  <c r="S320" i="21" l="1"/>
  <c r="U320" i="21" s="1"/>
  <c r="V320" i="21" s="1"/>
  <c r="Q321" i="21" s="1"/>
  <c r="W320" i="21" l="1"/>
  <c r="R321" i="21"/>
  <c r="T321" i="21"/>
  <c r="S321" i="21" l="1"/>
  <c r="U321" i="21" l="1"/>
  <c r="V321" i="21" s="1"/>
  <c r="Q322" i="21" s="1"/>
  <c r="R322" i="21" l="1"/>
  <c r="S322" i="21"/>
  <c r="U322" i="21"/>
  <c r="V322" i="21" s="1"/>
  <c r="Q323" i="21" s="1"/>
  <c r="T322" i="21"/>
  <c r="W321" i="21"/>
  <c r="R323" i="21" l="1"/>
  <c r="S323" i="21"/>
  <c r="T323" i="21"/>
  <c r="U323" i="21"/>
  <c r="V323" i="21" s="1"/>
  <c r="Q324" i="21" s="1"/>
  <c r="W322" i="21"/>
  <c r="W323" i="21" l="1"/>
  <c r="R324" i="21"/>
  <c r="S324" i="21"/>
  <c r="T324" i="21"/>
  <c r="U324" i="21"/>
  <c r="V324" i="21" s="1"/>
  <c r="Q325" i="21" s="1"/>
  <c r="R325" i="21" l="1"/>
  <c r="T325" i="21"/>
  <c r="S325" i="21"/>
  <c r="U325" i="21"/>
  <c r="V325" i="21" s="1"/>
  <c r="Q326" i="21" s="1"/>
  <c r="W324" i="21"/>
  <c r="W325" i="21" l="1"/>
  <c r="R326" i="21"/>
  <c r="T326" i="21"/>
  <c r="S326" i="21"/>
  <c r="U326" i="21"/>
  <c r="V326" i="21" s="1"/>
  <c r="Q327" i="21" s="1"/>
  <c r="W326" i="21" l="1"/>
  <c r="R327" i="21"/>
  <c r="T327" i="21"/>
  <c r="S327" i="21"/>
  <c r="U327" i="21"/>
  <c r="V327" i="21" s="1"/>
  <c r="Q328" i="21" s="1"/>
  <c r="W327" i="21" l="1"/>
  <c r="R328" i="21"/>
  <c r="T328" i="21"/>
  <c r="S328" i="21" s="1"/>
  <c r="U328" i="21"/>
  <c r="V328" i="21" s="1"/>
  <c r="Q329" i="21" s="1"/>
  <c r="W328" i="21" l="1"/>
  <c r="R329" i="21"/>
  <c r="T329" i="21"/>
  <c r="S329" i="21" s="1"/>
  <c r="U329" i="21"/>
  <c r="V329" i="21" s="1"/>
  <c r="Q330" i="21" s="1"/>
  <c r="W329" i="21" l="1"/>
  <c r="R330" i="21"/>
  <c r="T330" i="21"/>
  <c r="S330" i="21"/>
  <c r="U330" i="21"/>
  <c r="V330" i="21" s="1"/>
  <c r="Q331" i="21" s="1"/>
  <c r="W330" i="21" l="1"/>
  <c r="R331" i="21"/>
  <c r="T331" i="21"/>
  <c r="S331" i="21"/>
  <c r="U331" i="21"/>
  <c r="V331" i="21" s="1"/>
  <c r="Q332" i="21" s="1"/>
  <c r="R332" i="21" l="1"/>
  <c r="T332" i="21"/>
  <c r="S332" i="21"/>
  <c r="U332" i="21"/>
  <c r="V332" i="21" s="1"/>
  <c r="Q333" i="21" s="1"/>
  <c r="W331" i="21"/>
  <c r="W332" i="21" l="1"/>
  <c r="R333" i="21"/>
  <c r="S333" i="21"/>
  <c r="T333" i="21"/>
  <c r="U333" i="21"/>
  <c r="V333" i="21" s="1"/>
  <c r="Q334" i="21" s="1"/>
  <c r="R334" i="21" l="1"/>
  <c r="T334" i="21"/>
  <c r="S334" i="21"/>
  <c r="U334" i="21"/>
  <c r="V334" i="21" s="1"/>
  <c r="Q335" i="21" s="1"/>
  <c r="W333" i="21"/>
  <c r="W334" i="21" l="1"/>
  <c r="R335" i="21"/>
  <c r="T335" i="21"/>
  <c r="U335" i="21"/>
  <c r="V335" i="21" s="1"/>
  <c r="Q336" i="21" s="1"/>
  <c r="S335" i="21"/>
  <c r="W335" i="21" l="1"/>
  <c r="R336" i="21"/>
  <c r="T336" i="21"/>
  <c r="S336" i="21"/>
  <c r="U336" i="21"/>
  <c r="V336" i="21" s="1"/>
  <c r="Q337" i="21" s="1"/>
  <c r="W336" i="21" l="1"/>
  <c r="R337" i="21"/>
  <c r="T337" i="21"/>
  <c r="S337" i="21"/>
  <c r="U337" i="21"/>
  <c r="V337" i="21" s="1"/>
  <c r="Q338" i="21" s="1"/>
  <c r="W337" i="21" l="1"/>
  <c r="R338" i="21"/>
  <c r="U338" i="21"/>
  <c r="V338" i="21" s="1"/>
  <c r="Q339" i="21" s="1"/>
  <c r="T338" i="21"/>
  <c r="S338" i="21"/>
  <c r="W338" i="21" l="1"/>
  <c r="R339" i="21"/>
  <c r="S339" i="21"/>
  <c r="T339" i="21"/>
  <c r="U339" i="21"/>
  <c r="V339" i="21" s="1"/>
  <c r="Q340" i="21" s="1"/>
  <c r="R340" i="21" l="1"/>
  <c r="T340" i="21"/>
  <c r="S340" i="21" s="1"/>
  <c r="U340" i="21"/>
  <c r="V340" i="21" s="1"/>
  <c r="Q341" i="21" s="1"/>
  <c r="W339" i="21"/>
  <c r="W340" i="21" l="1"/>
  <c r="R341" i="21"/>
  <c r="T341" i="21"/>
  <c r="S341" i="21" s="1"/>
  <c r="U341" i="21"/>
  <c r="V341" i="21" s="1"/>
  <c r="Q342" i="21" s="1"/>
  <c r="W341" i="21" l="1"/>
  <c r="R342" i="21"/>
  <c r="S342" i="21"/>
  <c r="T342" i="21"/>
  <c r="U342" i="21"/>
  <c r="V342" i="21" s="1"/>
  <c r="Q343" i="21" s="1"/>
  <c r="R343" i="21" l="1"/>
  <c r="T343" i="21"/>
  <c r="S343" i="21"/>
  <c r="U343" i="21"/>
  <c r="V343" i="21" s="1"/>
  <c r="Q344" i="21" s="1"/>
  <c r="W342" i="21"/>
  <c r="W343" i="21" l="1"/>
  <c r="R344" i="21"/>
  <c r="T344" i="21"/>
  <c r="U344" i="21"/>
  <c r="V344" i="21" s="1"/>
  <c r="Q345" i="21" s="1"/>
  <c r="S344" i="21"/>
  <c r="W344" i="21" l="1"/>
  <c r="R345" i="21"/>
  <c r="S345" i="21"/>
  <c r="T345" i="21"/>
  <c r="U345" i="21"/>
  <c r="V345" i="21" s="1"/>
  <c r="Q346" i="21" s="1"/>
  <c r="R346" i="21" l="1"/>
  <c r="S346" i="21"/>
  <c r="U346" i="21"/>
  <c r="V346" i="21" s="1"/>
  <c r="Q347" i="21" s="1"/>
  <c r="T346" i="21"/>
  <c r="W345" i="21"/>
  <c r="R347" i="21" l="1"/>
  <c r="S347" i="21"/>
  <c r="T347" i="21"/>
  <c r="U347" i="21"/>
  <c r="V347" i="21" s="1"/>
  <c r="Q348" i="21" s="1"/>
  <c r="W346" i="21"/>
  <c r="W347" i="21" l="1"/>
  <c r="R348" i="21"/>
  <c r="T348" i="21"/>
  <c r="S348" i="21"/>
  <c r="U348" i="21"/>
  <c r="V348" i="21" s="1"/>
  <c r="Q349" i="21" s="1"/>
  <c r="R349" i="21" l="1"/>
  <c r="T349" i="21"/>
  <c r="S349" i="21"/>
  <c r="U349" i="21"/>
  <c r="V349" i="21" s="1"/>
  <c r="Q350" i="21" s="1"/>
  <c r="W348" i="21"/>
  <c r="W349" i="21" l="1"/>
  <c r="R350" i="21"/>
  <c r="T350" i="21"/>
  <c r="S350" i="21"/>
  <c r="U350" i="21"/>
  <c r="V350" i="21" s="1"/>
  <c r="Q351" i="21" s="1"/>
  <c r="W350" i="21" l="1"/>
  <c r="R351" i="21"/>
  <c r="T351" i="21"/>
  <c r="S351" i="21" s="1"/>
  <c r="U351" i="21"/>
  <c r="V351" i="21" s="1"/>
  <c r="Q352" i="21" s="1"/>
  <c r="W351" i="21" l="1"/>
  <c r="R352" i="21"/>
  <c r="S352" i="21"/>
  <c r="T352" i="21"/>
  <c r="U352" i="21"/>
  <c r="V352" i="21" s="1"/>
  <c r="Q353" i="21" s="1"/>
  <c r="R353" i="21" l="1"/>
  <c r="S353" i="21"/>
  <c r="U353" i="21"/>
  <c r="V353" i="21" s="1"/>
  <c r="Q354" i="21" s="1"/>
  <c r="T353" i="21"/>
  <c r="W352" i="21"/>
  <c r="W353" i="21" l="1"/>
  <c r="R354" i="21"/>
  <c r="T354" i="21"/>
  <c r="S354" i="21"/>
  <c r="U354" i="21"/>
  <c r="V354" i="21" s="1"/>
  <c r="Q355" i="21" s="1"/>
  <c r="W354" i="21" l="1"/>
  <c r="R355" i="21"/>
  <c r="T355" i="21"/>
  <c r="S355" i="21"/>
  <c r="U355" i="21"/>
  <c r="V355" i="21" s="1"/>
  <c r="Q356" i="21" s="1"/>
  <c r="W355" i="21" l="1"/>
  <c r="R356" i="21"/>
  <c r="S356" i="21"/>
  <c r="T356" i="21"/>
  <c r="U356" i="21"/>
  <c r="V356" i="21" s="1"/>
  <c r="Q357" i="21" s="1"/>
  <c r="R357" i="21" l="1"/>
  <c r="U357" i="21"/>
  <c r="V357" i="21" s="1"/>
  <c r="Q358" i="21" s="1"/>
  <c r="T357" i="21"/>
  <c r="S357" i="21"/>
  <c r="W357" i="21" s="1"/>
  <c r="W356" i="21"/>
  <c r="R358" i="21" l="1"/>
  <c r="T358" i="21"/>
  <c r="S358" i="21"/>
  <c r="U358" i="21"/>
  <c r="V358" i="21" s="1"/>
  <c r="Q359" i="21" s="1"/>
  <c r="W358" i="21" l="1"/>
  <c r="R359" i="21"/>
  <c r="T359" i="21"/>
  <c r="U359" i="21"/>
  <c r="V359" i="21" s="1"/>
  <c r="Q360" i="21" s="1"/>
  <c r="S359" i="21"/>
  <c r="W359" i="21" l="1"/>
  <c r="R360" i="21"/>
  <c r="T360" i="21"/>
  <c r="S360" i="21"/>
  <c r="U360" i="21"/>
  <c r="V360" i="21" s="1"/>
  <c r="Q361" i="21" s="1"/>
  <c r="R361" i="21" l="1"/>
  <c r="T361" i="21"/>
  <c r="S361" i="21" s="1"/>
  <c r="U361" i="21"/>
  <c r="V361" i="21" s="1"/>
  <c r="Q362" i="21" s="1"/>
  <c r="W360" i="21"/>
  <c r="W361" i="21" l="1"/>
  <c r="R362" i="21"/>
  <c r="U362" i="21"/>
  <c r="V362" i="21" s="1"/>
  <c r="Q363" i="21" s="1"/>
  <c r="S362" i="21"/>
  <c r="T362" i="21"/>
  <c r="R363" i="21" l="1"/>
  <c r="S363" i="21"/>
  <c r="T363" i="21"/>
  <c r="U363" i="21"/>
  <c r="V363" i="21" s="1"/>
  <c r="Q364" i="21" s="1"/>
  <c r="W362" i="21"/>
  <c r="W363" i="21" l="1"/>
  <c r="R364" i="21"/>
  <c r="T364" i="21"/>
  <c r="U364" i="21"/>
  <c r="V364" i="21"/>
  <c r="Q365" i="21" s="1"/>
  <c r="S364" i="21"/>
  <c r="W364" i="21" l="1"/>
  <c r="R365" i="21"/>
  <c r="T365" i="21"/>
  <c r="S365" i="21"/>
  <c r="V365" i="21"/>
  <c r="Q366" i="21" s="1"/>
  <c r="U365" i="21"/>
  <c r="R366" i="21" l="1"/>
  <c r="V366" i="21"/>
  <c r="Q367" i="21" s="1"/>
  <c r="T366" i="21"/>
  <c r="U366" i="21"/>
  <c r="S366" i="21"/>
  <c r="W366" i="21" s="1"/>
  <c r="W365" i="21"/>
  <c r="R367" i="21" l="1"/>
  <c r="S367" i="21"/>
  <c r="V367" i="21"/>
  <c r="Q368" i="21" s="1"/>
  <c r="T367" i="21"/>
  <c r="U367" i="21"/>
  <c r="W367" i="21" l="1"/>
  <c r="R368" i="21"/>
  <c r="V368" i="21"/>
  <c r="Q369" i="21" s="1"/>
  <c r="T368" i="21"/>
  <c r="U368" i="21"/>
  <c r="S368" i="21"/>
  <c r="W368" i="21" s="1"/>
  <c r="R369" i="21" l="1"/>
  <c r="U369" i="21"/>
  <c r="T369" i="21"/>
  <c r="V369" i="21"/>
  <c r="Q370" i="21" s="1"/>
  <c r="S369" i="21"/>
  <c r="W369" i="21" s="1"/>
  <c r="R370" i="21" l="1"/>
  <c r="S370" i="21"/>
  <c r="U370" i="21"/>
  <c r="T370" i="21"/>
  <c r="V370" i="21"/>
  <c r="Q371" i="21" s="1"/>
  <c r="W370" i="21" l="1"/>
  <c r="R371" i="21"/>
  <c r="T371" i="21"/>
  <c r="S371" i="21"/>
  <c r="U371" i="21"/>
  <c r="V371" i="21"/>
  <c r="Q372" i="21" s="1"/>
  <c r="W371" i="21" l="1"/>
  <c r="R372" i="21"/>
  <c r="U372" i="21"/>
  <c r="T372" i="21"/>
  <c r="S372" i="21"/>
  <c r="V372" i="21"/>
  <c r="Q373" i="21" s="1"/>
  <c r="W372" i="21" l="1"/>
  <c r="R373" i="21"/>
  <c r="T373" i="21"/>
  <c r="U373" i="21"/>
  <c r="V373" i="21"/>
  <c r="Q374" i="21" s="1"/>
  <c r="S373" i="21"/>
  <c r="W373" i="21" s="1"/>
  <c r="R374" i="21" l="1"/>
  <c r="S374" i="21"/>
  <c r="V374" i="21"/>
  <c r="Q375" i="21" s="1"/>
  <c r="T374" i="21"/>
  <c r="U374" i="21"/>
  <c r="R375" i="21" l="1"/>
  <c r="S375" i="21"/>
  <c r="V375" i="21"/>
  <c r="Q376" i="21" s="1"/>
  <c r="T375" i="21"/>
  <c r="U375" i="21"/>
  <c r="W374" i="21"/>
  <c r="R376" i="21" l="1"/>
  <c r="T376" i="21"/>
  <c r="V376" i="21"/>
  <c r="Q377" i="21" s="1"/>
  <c r="S376" i="21"/>
  <c r="U376" i="21"/>
  <c r="W375" i="21"/>
  <c r="W376" i="21" l="1"/>
  <c r="R377" i="21"/>
  <c r="T377" i="21"/>
  <c r="V377" i="21"/>
  <c r="Q378" i="21" s="1"/>
  <c r="U377" i="21"/>
  <c r="S377" i="21"/>
  <c r="W377" i="21" l="1"/>
  <c r="R378" i="21"/>
  <c r="V378" i="21"/>
  <c r="Q379" i="21" s="1"/>
  <c r="T378" i="21"/>
  <c r="U378" i="21"/>
  <c r="S378" i="21"/>
  <c r="W378" i="21" s="1"/>
  <c r="R379" i="21" l="1"/>
  <c r="U379" i="21"/>
  <c r="V379" i="21"/>
  <c r="Q380" i="21" s="1"/>
  <c r="T379" i="21"/>
  <c r="S379" i="21"/>
  <c r="W379" i="21" s="1"/>
  <c r="R380" i="21" l="1"/>
  <c r="U380" i="21"/>
  <c r="T380" i="21"/>
  <c r="V380" i="21"/>
  <c r="Q381" i="21" s="1"/>
  <c r="S380" i="21"/>
  <c r="W380" i="21" s="1"/>
  <c r="R381" i="21" l="1"/>
  <c r="V381" i="21"/>
  <c r="Q382" i="21" s="1"/>
  <c r="T381" i="21"/>
  <c r="U381" i="21"/>
  <c r="S381" i="21"/>
  <c r="W381" i="21" l="1"/>
  <c r="R382" i="21"/>
  <c r="S382" i="21"/>
  <c r="U382" i="21"/>
  <c r="T382" i="21"/>
  <c r="V382" i="21"/>
  <c r="Q383" i="21" s="1"/>
  <c r="W382" i="21" l="1"/>
  <c r="R383" i="21"/>
  <c r="T383" i="21"/>
  <c r="S383" i="21"/>
  <c r="U383" i="21"/>
  <c r="V383" i="21"/>
  <c r="Q384" i="21" s="1"/>
  <c r="W383" i="21" l="1"/>
  <c r="R384" i="21"/>
  <c r="S384" i="21"/>
  <c r="T384" i="21"/>
  <c r="U384" i="21"/>
  <c r="V384" i="21"/>
  <c r="Q385" i="21" s="1"/>
  <c r="W384" i="21" l="1"/>
  <c r="R385" i="21"/>
  <c r="U385" i="21"/>
  <c r="T385" i="21"/>
  <c r="S385" i="21"/>
  <c r="W385" i="21" s="1"/>
  <c r="V385" i="21"/>
  <c r="Q386" i="21" s="1"/>
  <c r="R386" i="21" l="1"/>
  <c r="V386" i="21"/>
  <c r="Q387" i="21" s="1"/>
  <c r="U386" i="21"/>
  <c r="S386" i="21"/>
  <c r="T386" i="21"/>
  <c r="W386" i="21" l="1"/>
  <c r="R387" i="21"/>
  <c r="V387" i="21"/>
  <c r="Q388" i="21" s="1"/>
  <c r="U387" i="21"/>
  <c r="S387" i="21"/>
  <c r="T387" i="21"/>
  <c r="W387" i="21" l="1"/>
  <c r="R388" i="21"/>
  <c r="V388" i="21"/>
  <c r="Q389" i="21" s="1"/>
  <c r="T388" i="21"/>
  <c r="U388" i="21"/>
  <c r="S388" i="21"/>
  <c r="W388" i="21" l="1"/>
  <c r="R389" i="21"/>
  <c r="V389" i="21"/>
  <c r="Q390" i="21" s="1"/>
  <c r="T389" i="21"/>
  <c r="U389" i="21"/>
  <c r="S389" i="21"/>
  <c r="W389" i="21" s="1"/>
  <c r="R390" i="21" l="1"/>
  <c r="T390" i="21"/>
  <c r="V390" i="21"/>
  <c r="Q391" i="21" s="1"/>
  <c r="U390" i="21"/>
  <c r="S390" i="21"/>
  <c r="W390" i="21" l="1"/>
  <c r="R391" i="21"/>
  <c r="S391" i="21"/>
  <c r="V391" i="21"/>
  <c r="Q392" i="21" s="1"/>
  <c r="T391" i="21"/>
  <c r="U391" i="21"/>
  <c r="R392" i="21" l="1"/>
  <c r="U392" i="21"/>
  <c r="T392" i="21"/>
  <c r="S392" i="21"/>
  <c r="V392" i="21"/>
  <c r="Q393" i="21" s="1"/>
  <c r="W391" i="21"/>
  <c r="W392" i="21" l="1"/>
  <c r="R393" i="21"/>
  <c r="V393" i="21"/>
  <c r="Q394" i="21" s="1"/>
  <c r="T393" i="21"/>
  <c r="U393" i="21"/>
  <c r="S393" i="21"/>
  <c r="W393" i="21" s="1"/>
  <c r="R394" i="21" l="1"/>
  <c r="U394" i="21"/>
  <c r="S394" i="21"/>
  <c r="W394" i="21" s="1"/>
  <c r="V394" i="21"/>
  <c r="Q395" i="21" s="1"/>
  <c r="T394" i="21"/>
  <c r="R395" i="21" l="1"/>
  <c r="T395" i="21"/>
  <c r="U395" i="21"/>
  <c r="V395" i="21"/>
  <c r="Q396" i="21" s="1"/>
  <c r="S395" i="21"/>
  <c r="W395" i="21" s="1"/>
  <c r="R396" i="21" l="1"/>
  <c r="V396" i="21"/>
  <c r="Q397" i="21" s="1"/>
  <c r="S396" i="21"/>
  <c r="T396" i="21"/>
  <c r="U396" i="21"/>
  <c r="W396" i="21" l="1"/>
  <c r="R397" i="21"/>
  <c r="S397" i="21"/>
  <c r="V397" i="21"/>
  <c r="Q398" i="21" s="1"/>
  <c r="U397" i="21"/>
  <c r="T397" i="21"/>
  <c r="W397" i="21" l="1"/>
  <c r="R398" i="21"/>
  <c r="T398" i="21"/>
  <c r="V398" i="21"/>
  <c r="Q399" i="21" s="1"/>
  <c r="U398" i="21"/>
  <c r="S398" i="21"/>
  <c r="W398" i="21" l="1"/>
  <c r="R399" i="21"/>
  <c r="U399" i="21"/>
  <c r="T399" i="21"/>
  <c r="S399" i="21"/>
  <c r="W399" i="21" s="1"/>
  <c r="V399" i="21"/>
  <c r="Q400" i="21" s="1"/>
  <c r="R400" i="21" l="1"/>
  <c r="S400" i="21"/>
  <c r="U400" i="21"/>
  <c r="T400" i="21"/>
  <c r="V400" i="21"/>
  <c r="Q401" i="21" s="1"/>
  <c r="W400" i="21" l="1"/>
  <c r="R401" i="21"/>
  <c r="S401" i="21"/>
  <c r="V401" i="21"/>
  <c r="Q402" i="21" s="1"/>
  <c r="T401" i="21"/>
  <c r="U401" i="21"/>
  <c r="W401" i="21" l="1"/>
  <c r="R402" i="21"/>
  <c r="V402" i="21"/>
  <c r="Q403" i="21" s="1"/>
  <c r="S402" i="21"/>
  <c r="T402" i="21"/>
  <c r="U402" i="21"/>
  <c r="W402" i="21" l="1"/>
  <c r="R403" i="21"/>
  <c r="T403" i="21"/>
  <c r="U403" i="21"/>
  <c r="S403" i="21"/>
  <c r="V403" i="21"/>
  <c r="Q404" i="21" s="1"/>
  <c r="W403" i="21" l="1"/>
  <c r="R404" i="21"/>
  <c r="S404" i="21"/>
  <c r="V404" i="21"/>
  <c r="Q405" i="21" s="1"/>
  <c r="U404" i="21"/>
  <c r="T404" i="21"/>
  <c r="W404" i="21" l="1"/>
  <c r="R405" i="21"/>
  <c r="T405" i="21"/>
  <c r="V405" i="21"/>
  <c r="Q406" i="21" s="1"/>
  <c r="U405" i="21"/>
  <c r="S405" i="21"/>
  <c r="W405" i="21" l="1"/>
  <c r="R406" i="21"/>
  <c r="R33" i="21" s="1"/>
  <c r="U406" i="21"/>
  <c r="U33" i="21" s="1"/>
  <c r="L11" i="21" s="1"/>
  <c r="J8" i="20" s="1"/>
  <c r="V406" i="21"/>
  <c r="S406" i="21"/>
  <c r="T406" i="21"/>
  <c r="T33" i="21" s="1"/>
  <c r="L9" i="21" s="1"/>
  <c r="Q33" i="21"/>
  <c r="L15" i="21" s="1"/>
  <c r="L17" i="21" s="1"/>
  <c r="J7" i="20" l="1"/>
  <c r="L16" i="21"/>
  <c r="W406" i="21"/>
  <c r="S33" i="21"/>
  <c r="L10" i="21" s="1"/>
  <c r="J9" i="20" s="1"/>
  <c r="L8" i="21" l="1"/>
  <c r="L14" i="2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7575689-AD95-4ED7-AB23-C19B2610B958}" keepAlive="1" name="Zapytanie — Table001 (Page 1)" description="Połączenie z zapytaniem „Table001 (Page 1)” w skoroszycie." type="5" refreshedVersion="0" background="1" saveData="1">
    <dbPr connection="Provider=Microsoft.Mashup.OleDb.1;Data Source=$Workbook$;Location=&quot;Table001 (Page 1)&quot;;Extended Properties=&quot;&quot;" command="SELECT * FROM [Table001 (Page 1)]"/>
  </connection>
</connections>
</file>

<file path=xl/sharedStrings.xml><?xml version="1.0" encoding="utf-8"?>
<sst xmlns="http://schemas.openxmlformats.org/spreadsheetml/2006/main" count="104" uniqueCount="79">
  <si>
    <t>Pozostało do spłaty</t>
  </si>
  <si>
    <t>Odsetki</t>
  </si>
  <si>
    <t>Rata</t>
  </si>
  <si>
    <t>Kapitał</t>
  </si>
  <si>
    <t>Wibor</t>
  </si>
  <si>
    <t>raty równe</t>
  </si>
  <si>
    <t>raty malejące</t>
  </si>
  <si>
    <t>Nadpłata</t>
  </si>
  <si>
    <t>NIE</t>
  </si>
  <si>
    <t>TAK</t>
  </si>
  <si>
    <t>Wpisz wysokość oprocentowania stałego, jeśli ma zastosowanie:</t>
  </si>
  <si>
    <t>Miesiąc</t>
  </si>
  <si>
    <t>co miesiąc</t>
  </si>
  <si>
    <t>jednorazowo</t>
  </si>
  <si>
    <t>na koniec inwestycji</t>
  </si>
  <si>
    <t>- w tym NADPŁATY</t>
  </si>
  <si>
    <t xml:space="preserve"> - w tym KAPITAŁ</t>
  </si>
  <si>
    <t xml:space="preserve"> - w tym ODSETKI</t>
  </si>
  <si>
    <t>W ile miesięcy spłacasz kredyt?</t>
  </si>
  <si>
    <t>WYJŚCIOWY KREDYT</t>
  </si>
  <si>
    <t>Marża obecnego kredytu</t>
  </si>
  <si>
    <t>OPROCENTOWANIE starego kredytu</t>
  </si>
  <si>
    <t>OPROCENTOWANIE nowego kredytu</t>
  </si>
  <si>
    <t>Marża nowego kredytu</t>
  </si>
  <si>
    <t>NOWY KREDYT</t>
  </si>
  <si>
    <t>OBECNY KREDYT</t>
  </si>
  <si>
    <t>Ile jeszcze wyjdzie z Twojej kieszeni?</t>
  </si>
  <si>
    <t>Rata plus nadpłata</t>
  </si>
  <si>
    <t>O ile szybciej pozbywasz się kredytu?</t>
  </si>
  <si>
    <t>Nadpłaty</t>
  </si>
  <si>
    <t xml:space="preserve">Bieżące oferty kredytów hipotecznych znajdziesz tutaj: </t>
  </si>
  <si>
    <t>https://marciniwuc.com/ranking-kredytow-hipotecznych/</t>
  </si>
  <si>
    <r>
      <t xml:space="preserve">Wpisz obecną </t>
    </r>
    <r>
      <rPr>
        <b/>
        <sz val="12"/>
        <color theme="1"/>
        <rFont val="Open Sans"/>
        <family val="2"/>
      </rPr>
      <t>kwotę</t>
    </r>
    <r>
      <rPr>
        <sz val="12"/>
        <color theme="1"/>
        <rFont val="Open Sans"/>
        <family val="2"/>
      </rPr>
      <t xml:space="preserve"> kredytu hipotecznego (Twoje obecne zadłużenie wobec banku):</t>
    </r>
  </si>
  <si>
    <r>
      <t xml:space="preserve">Wpisz </t>
    </r>
    <r>
      <rPr>
        <b/>
        <sz val="12"/>
        <color theme="1"/>
        <rFont val="Open Sans"/>
        <family val="2"/>
      </rPr>
      <t>marżę</t>
    </r>
    <r>
      <rPr>
        <sz val="12"/>
        <color theme="1"/>
        <rFont val="Open Sans"/>
        <family val="2"/>
      </rPr>
      <t xml:space="preserve"> (podaj wysokość marży, nawet jeśli kredyt jest oprocentowany stopą stałą; w takiej sytuacji wpisz marżę, jaka obowiązuje Cię po okresie stałego oprocentowania):</t>
    </r>
  </si>
  <si>
    <t>NADPŁATA co miesiąc</t>
  </si>
  <si>
    <t>Skrócenie okresu od RAZU</t>
  </si>
  <si>
    <t>brak nadpłat</t>
  </si>
  <si>
    <t>Pierwsza rata</t>
  </si>
  <si>
    <t>Wybierz jakie raty płacisz (wybierz z listy  "raty równe" lub "raty malejące"). Większość kredytów w Polsce ma raty równe.</t>
  </si>
  <si>
    <t>Wybierz jakie raty płacisz (wybierz z listy  "raty równe" lub "raty malejące". Większość kredytów w Polsce ma raty równe.</t>
  </si>
  <si>
    <t>STARY KREDYT</t>
  </si>
  <si>
    <t>NIŻSZA RATA</t>
  </si>
  <si>
    <t xml:space="preserve"> SKRÓCENIE OKRESU </t>
  </si>
  <si>
    <r>
      <t>Wpisz</t>
    </r>
    <r>
      <rPr>
        <b/>
        <sz val="12"/>
        <color theme="1"/>
        <rFont val="Open Sans"/>
        <family val="2"/>
      </rPr>
      <t xml:space="preserve"> łączną kwotę dodatkowych kosztów</t>
    </r>
    <r>
      <rPr>
        <sz val="12"/>
        <color theme="1"/>
        <rFont val="Open Sans"/>
        <family val="2"/>
      </rPr>
      <t xml:space="preserve"> związanych z kredytem, jeśli występują, np.. ubezpieczenie na życie. Uwzględnij tylko te koszty, które musisz ponieść w przyszłości.</t>
    </r>
  </si>
  <si>
    <r>
      <t xml:space="preserve">UZUPEŁNIJ DANE O </t>
    </r>
    <r>
      <rPr>
        <b/>
        <sz val="14"/>
        <color rgb="FF00A5BB"/>
        <rFont val="Open Sans"/>
        <family val="2"/>
      </rPr>
      <t xml:space="preserve">"NOWYM" KREDYCIE HIPOTECZNYM
</t>
    </r>
    <r>
      <rPr>
        <b/>
        <sz val="14"/>
        <color theme="1"/>
        <rFont val="Open Sans"/>
        <family val="2"/>
      </rPr>
      <t xml:space="preserve">wypełnij wyłącznie pola oznaczone kolorem żółtym </t>
    </r>
  </si>
  <si>
    <r>
      <t xml:space="preserve">TU UZUPEŁNIJ DANE O </t>
    </r>
    <r>
      <rPr>
        <b/>
        <sz val="14"/>
        <color rgb="FFED6862"/>
        <rFont val="Open Sans"/>
        <family val="2"/>
      </rPr>
      <t xml:space="preserve">"STARYM" KREDYCIE HIPOTECZNYM
</t>
    </r>
    <r>
      <rPr>
        <b/>
        <sz val="14"/>
        <color theme="1"/>
        <rFont val="Open Sans"/>
        <family val="2"/>
      </rPr>
      <t>wypełnij wyłącznie pola oznaczone kolorem żółtym:</t>
    </r>
  </si>
  <si>
    <r>
      <t xml:space="preserve">Wpisz </t>
    </r>
    <r>
      <rPr>
        <b/>
        <sz val="12"/>
        <color theme="1"/>
        <rFont val="Open Sans"/>
        <family val="2"/>
      </rPr>
      <t xml:space="preserve">datę </t>
    </r>
    <r>
      <rPr>
        <sz val="12"/>
        <color theme="1"/>
        <rFont val="Open Sans"/>
        <family val="2"/>
      </rPr>
      <t>na którą dokonujesz obliczeń  w formacie miesiąc.rok</t>
    </r>
  </si>
  <si>
    <r>
      <t xml:space="preserve">Wpisz </t>
    </r>
    <r>
      <rPr>
        <b/>
        <sz val="12"/>
        <color theme="1"/>
        <rFont val="Open Sans"/>
        <family val="2"/>
      </rPr>
      <t>WIBOR.</t>
    </r>
    <r>
      <rPr>
        <sz val="12"/>
        <color theme="1"/>
        <rFont val="Open Sans"/>
        <family val="2"/>
      </rPr>
      <t xml:space="preserve"> Podaj wysokość WIBOR, nawet jeśli kredyt oprocentowany jest stopą stałą (!), bo przecież po kilku latach każdy kredyt przechodzi na stop stałą.  Jeśli chcesz założyć różne poziomy WIBOR to wpisz dane bezpośrednio w komórkę "F34" i poniżej</t>
    </r>
  </si>
  <si>
    <r>
      <t>Wpisz</t>
    </r>
    <r>
      <rPr>
        <b/>
        <sz val="12"/>
        <color theme="1"/>
        <rFont val="Open Sans"/>
        <family val="2"/>
      </rPr>
      <t xml:space="preserve"> łączną kwotę dodatkowych kosztów</t>
    </r>
    <r>
      <rPr>
        <sz val="12"/>
        <color theme="1"/>
        <rFont val="Open Sans"/>
        <family val="2"/>
      </rPr>
      <t xml:space="preserve"> związanych z kredytem, jeśli występują, np.. ubezpieczenie na życie lub prowizję za udzielenie kredytu. </t>
    </r>
  </si>
  <si>
    <t>Refinansowanie</t>
  </si>
  <si>
    <r>
      <t xml:space="preserve">Pry refinansowaniu wybierasz opcję </t>
    </r>
    <r>
      <rPr>
        <b/>
        <i/>
        <sz val="10"/>
        <color theme="0"/>
        <rFont val="Open Sans"/>
        <family val="2"/>
      </rPr>
      <t>niższej raty.</t>
    </r>
    <r>
      <rPr>
        <i/>
        <sz val="10"/>
        <color theme="0"/>
        <rFont val="Open Sans"/>
        <family val="2"/>
      </rPr>
      <t xml:space="preserve">
Nic nie nadpłacasz, nie skracasz okresu kredytu.</t>
    </r>
  </si>
  <si>
    <r>
      <t xml:space="preserve">Pry refinansowaniu wybierasz opcję </t>
    </r>
    <r>
      <rPr>
        <b/>
        <i/>
        <sz val="10"/>
        <color theme="0"/>
        <rFont val="Open Sans"/>
        <family val="2"/>
      </rPr>
      <t>niższej raty.</t>
    </r>
    <r>
      <rPr>
        <i/>
        <sz val="10"/>
        <color theme="0"/>
        <rFont val="Open Sans"/>
        <family val="2"/>
      </rPr>
      <t xml:space="preserve">
Ale </t>
    </r>
    <r>
      <rPr>
        <b/>
        <i/>
        <sz val="10"/>
        <color theme="0"/>
        <rFont val="Open Sans"/>
        <family val="2"/>
      </rPr>
      <t>oszczędności przeznaczasz co miesiąc na nadpłatę</t>
    </r>
    <r>
      <rPr>
        <i/>
        <sz val="10"/>
        <color theme="0"/>
        <rFont val="Open Sans"/>
        <family val="2"/>
      </rPr>
      <t>. Dzięki temu płacisz niższe odsetki i szybciej spłacasz kredyt.</t>
    </r>
  </si>
  <si>
    <t>NIŻSZA RATA Z NADPŁATAMI</t>
  </si>
  <si>
    <r>
      <t xml:space="preserve">Przy refinansowaniu wybierasz </t>
    </r>
    <r>
      <rPr>
        <b/>
        <i/>
        <sz val="10"/>
        <color theme="0"/>
        <rFont val="Open Sans"/>
        <family val="2"/>
      </rPr>
      <t>skrócenie okresu kredytowania</t>
    </r>
    <r>
      <rPr>
        <i/>
        <sz val="10"/>
        <color theme="0"/>
        <rFont val="Open Sans"/>
        <family val="2"/>
      </rPr>
      <t xml:space="preserve">.
W tym scenariuszu </t>
    </r>
    <r>
      <rPr>
        <b/>
        <i/>
        <sz val="10"/>
        <color theme="0"/>
        <rFont val="Open Sans"/>
        <family val="2"/>
      </rPr>
      <t>płacisz taką samą ratę jak w obecnym kredycie</t>
    </r>
    <r>
      <rPr>
        <i/>
        <sz val="10"/>
        <color theme="0"/>
        <rFont val="Open Sans"/>
        <family val="2"/>
      </rPr>
      <t xml:space="preserve"> i na jej podstawie wyliczany jest nowy, skrócony okres kredytu.
</t>
    </r>
  </si>
  <si>
    <t>- w tym pozaodsetkowe koszty</t>
  </si>
  <si>
    <t>-w tym koszty związane z refinansowaniem</t>
  </si>
  <si>
    <t>Kiedy kończy się kredyt?</t>
  </si>
  <si>
    <r>
      <t xml:space="preserve">TU UZUPEŁNIJ DANE O </t>
    </r>
    <r>
      <rPr>
        <b/>
        <sz val="14"/>
        <color rgb="FFED6862"/>
        <rFont val="Open Sans"/>
        <family val="2"/>
      </rPr>
      <t>KOSZTACH REFINANSOWANIA</t>
    </r>
    <r>
      <rPr>
        <b/>
        <sz val="14"/>
        <color theme="1"/>
        <rFont val="Open Sans"/>
        <family val="2"/>
      </rPr>
      <t xml:space="preserve">
wypełnij wyłącznie pola oznaczone kolorem żółtym </t>
    </r>
  </si>
  <si>
    <r>
      <rPr>
        <b/>
        <i/>
        <sz val="10"/>
        <color theme="0"/>
        <rFont val="Open Sans"/>
        <family val="2"/>
      </rPr>
      <t>Nie</t>
    </r>
    <r>
      <rPr>
        <i/>
        <sz val="10"/>
        <color theme="0"/>
        <rFont val="Open Sans"/>
        <family val="2"/>
      </rPr>
      <t xml:space="preserve"> </t>
    </r>
    <r>
      <rPr>
        <b/>
        <i/>
        <sz val="10"/>
        <color theme="0"/>
        <rFont val="Open Sans"/>
        <family val="2"/>
      </rPr>
      <t>refinansoujesz kredytu</t>
    </r>
    <r>
      <rPr>
        <i/>
        <sz val="10"/>
        <color theme="0"/>
        <rFont val="Open Sans"/>
        <family val="2"/>
      </rPr>
      <t>, płacisz tak, jak do tej pory.</t>
    </r>
  </si>
  <si>
    <t>Suma oszczędności z refinansowania</t>
  </si>
  <si>
    <t>Refinansowanie z  NIŻSZĄ RATĄ</t>
  </si>
  <si>
    <t>Refinansowanie ze  SKRÓCENIEM OKRESU</t>
  </si>
  <si>
    <t>Odsetki i koszty</t>
  </si>
  <si>
    <t xml:space="preserve">Refinansowanie z NIŻSZĄ RATĄ i NADPŁATAMI
</t>
  </si>
  <si>
    <r>
      <t xml:space="preserve">Wybierz </t>
    </r>
    <r>
      <rPr>
        <b/>
        <sz val="12"/>
        <color theme="1"/>
        <rFont val="Open Sans"/>
        <family val="2"/>
      </rPr>
      <t>czy kredyt jest oprocentowany stopą stałą</t>
    </r>
    <r>
      <rPr>
        <sz val="12"/>
        <color theme="1"/>
        <rFont val="Open Sans"/>
        <family val="2"/>
      </rPr>
      <t>:</t>
    </r>
  </si>
  <si>
    <r>
      <t>Wpisz pozostały okres kredytu</t>
    </r>
    <r>
      <rPr>
        <b/>
        <sz val="12"/>
        <color theme="1"/>
        <rFont val="Open Sans"/>
        <family val="2"/>
      </rPr>
      <t xml:space="preserve"> w miesiącach</t>
    </r>
  </si>
  <si>
    <r>
      <t xml:space="preserve">Jeśli kredyt </t>
    </r>
    <r>
      <rPr>
        <b/>
        <sz val="12"/>
        <color theme="1"/>
        <rFont val="Open Sans"/>
        <family val="2"/>
      </rPr>
      <t>oprocentowany jest stopą stałą</t>
    </r>
    <r>
      <rPr>
        <sz val="12"/>
        <color theme="1"/>
        <rFont val="Open Sans"/>
        <family val="2"/>
      </rPr>
      <t>, wpisz ile jeszcze miesięcy obowiązuje Cię stała stopa:</t>
    </r>
  </si>
  <si>
    <r>
      <t>Wybierz czy kredyt jest oprocentowany</t>
    </r>
    <r>
      <rPr>
        <b/>
        <sz val="12"/>
        <color theme="1"/>
        <rFont val="Open Sans"/>
        <family val="2"/>
      </rPr>
      <t xml:space="preserve"> stopą stał</t>
    </r>
    <r>
      <rPr>
        <sz val="12"/>
        <color theme="1"/>
        <rFont val="Open Sans"/>
        <family val="2"/>
      </rPr>
      <t>ą:</t>
    </r>
  </si>
  <si>
    <r>
      <t>Jeśli kredyt oprocentowany jest stopą stałą, wpisz p</t>
    </r>
    <r>
      <rPr>
        <b/>
        <sz val="12"/>
        <color theme="1"/>
        <rFont val="Open Sans"/>
        <family val="2"/>
      </rPr>
      <t>rzez ile miesięcy będzie Cię obowiązywać stała stopa</t>
    </r>
    <r>
      <rPr>
        <sz val="12"/>
        <color theme="1"/>
        <rFont val="Open Sans"/>
        <family val="2"/>
      </rPr>
      <t xml:space="preserve"> (w przypadku nowych kredytów jest to zazwyczaj 5 lat czyli 60 miesięcy)</t>
    </r>
  </si>
  <si>
    <r>
      <t xml:space="preserve">Wpisz </t>
    </r>
    <r>
      <rPr>
        <b/>
        <sz val="12"/>
        <color theme="1"/>
        <rFont val="Open Sans"/>
        <family val="2"/>
      </rPr>
      <t>prowizję za całkowitą spłatę kredytu</t>
    </r>
    <r>
      <rPr>
        <sz val="12"/>
        <color theme="1"/>
        <rFont val="Open Sans"/>
        <family val="2"/>
      </rPr>
      <t>, jeśli Twój obecny bank pobiera taką opłatę. W kredytach udzielonych po 21 lipca 2017 roku taka prowizja może być pobierana wyłącznie w pierwszych 3 latach kredytu.</t>
    </r>
  </si>
  <si>
    <r>
      <t xml:space="preserve">Wpisz </t>
    </r>
    <r>
      <rPr>
        <b/>
        <sz val="12"/>
        <color theme="1"/>
        <rFont val="Open Sans"/>
        <family val="2"/>
      </rPr>
      <t xml:space="preserve">łączne koszty związane z refinansowaniem </t>
    </r>
    <r>
      <rPr>
        <sz val="12"/>
        <color theme="1"/>
        <rFont val="Open Sans"/>
        <family val="2"/>
      </rPr>
      <t>np. opłatę za wycenę nieruchomości (600-1100 zł), koszty wykreślenia hipoteki z księgi wieczystej (100 zł), koszt wpisania hipoteki na rzecz nowego banku (200 zł)</t>
    </r>
  </si>
  <si>
    <r>
      <t xml:space="preserve">Wpisz kwotę, </t>
    </r>
    <r>
      <rPr>
        <b/>
        <sz val="12"/>
        <color theme="1"/>
        <rFont val="Open Sans"/>
        <family val="2"/>
      </rPr>
      <t>którą możesz odzyskać od poprzedniego banku</t>
    </r>
    <r>
      <rPr>
        <sz val="12"/>
        <color theme="1"/>
        <rFont val="Open Sans"/>
        <family val="2"/>
      </rPr>
      <t xml:space="preserve"> jeśli spłacisz kredyt całkowicie. Dotyczy to przede wszystkim prowizji za udzielenie kredytu lub ubezpieczenia na życie, jeśli było płacone "z góry" . Naleźy Ci się proporcjonalny zwrot nadpłaconych kwot.</t>
    </r>
  </si>
  <si>
    <t xml:space="preserve">Poniżej znajdziesz linki, które mogą być dla Ciebie przydatne, jeśli rozważasz refinansowanie kredytu: </t>
  </si>
  <si>
    <t xml:space="preserve">Wszystko o refinansowaniu kredytu </t>
  </si>
  <si>
    <t xml:space="preserve">Kontakt do Sebastiana Bilskiego </t>
  </si>
  <si>
    <t xml:space="preserve">– artykuł, w którym znajdziesz informacje na temat refinansowania kredytu </t>
  </si>
  <si>
    <t>Ranking refinansowania</t>
  </si>
  <si>
    <t xml:space="preserve">– aktualizowany co miesiąc ranking najlepszych kredytów dla osób refinansujących hipoteki </t>
  </si>
  <si>
    <t>– jeśli szukasz zaufanego eksperta hipotecznego, polecam Ci Sebastiana. Przygotuje dla Ciebie indywidualny Ranking Kredytów Hipotecznych i pomoże ustalić, jakiego rzędu oszczędności może Ci przynieść refinansowanie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</si>
</sst>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 &quot;zł&quot;;[Red]\-#,##0\ &quot;zł&quot;"/>
    <numFmt numFmtId="165" formatCode="#,##0.00\ &quot;zł&quot;;[Red]\-#,##0.00\ &quot;zł&quot;"/>
    <numFmt numFmtId="166" formatCode="_-* #,##0.00\ &quot;zł&quot;_-;\-* #,##0.00\ &quot;zł&quot;_-;_-* &quot;-&quot;??\ &quot;zł&quot;_-;_-@_-"/>
    <numFmt numFmtId="167" formatCode="_-* #,##0\ &quot;zł&quot;_-;\-* #,##0\ &quot;zł&quot;_-;_-* &quot;-&quot;??\ &quot;zł&quot;_-;_-@_-"/>
    <numFmt numFmtId="168" formatCode="0.0%"/>
    <numFmt numFmtId="169" formatCode="0&quot; miesięcy&quot;"/>
    <numFmt numFmtId="170" formatCode="#,##0\ &quot;zł&quot;"/>
    <numFmt numFmtId="171" formatCode="_-* #,##0\ [$zł-415]_-;\-* #,##0\ [$zł-415]_-;_-* &quot;-&quot;??\ [$zł-415]_-;_-@_-"/>
    <numFmt numFmtId="172" formatCode="_-* #,##0.000\ &quot;zł&quot;_-;\-* #,##0.000\ &quot;zł&quot;_-;_-* &quot;-&quot;??\ &quot;zł&quot;_-;_-@_-"/>
    <numFmt numFmtId="173" formatCode="0.000%"/>
    <numFmt numFmtId="174" formatCode="#,##0&quot; miesięcy&quot;"/>
    <numFmt numFmtId="175" formatCode="mm/yyyy"/>
    <numFmt numFmtId="176" formatCode="mmmm\ yyyy"/>
  </numFmts>
  <fonts count="38" x14ac:knownFonts="1">
    <font>
      <sz val="11"/>
      <color theme="1"/>
      <name val="Calibri"/>
      <family val="2"/>
      <scheme val="minor"/>
    </font>
    <font>
      <sz val="11"/>
      <color theme="1"/>
      <name val="Calibri"/>
      <family val="2"/>
      <scheme val="minor"/>
    </font>
    <font>
      <i/>
      <sz val="11"/>
      <color theme="1"/>
      <name val="Open Sans"/>
      <family val="2"/>
      <charset val="238"/>
    </font>
    <font>
      <b/>
      <sz val="12"/>
      <color theme="1"/>
      <name val="Open Sans"/>
      <family val="2"/>
    </font>
    <font>
      <b/>
      <sz val="14"/>
      <color theme="1"/>
      <name val="Open Sans"/>
      <family val="2"/>
    </font>
    <font>
      <b/>
      <sz val="14"/>
      <color theme="0"/>
      <name val="Open Sans"/>
      <family val="2"/>
    </font>
    <font>
      <i/>
      <sz val="11"/>
      <color theme="1"/>
      <name val="Open Sans"/>
      <family val="2"/>
    </font>
    <font>
      <b/>
      <sz val="11"/>
      <color theme="1"/>
      <name val="Calibri"/>
      <family val="2"/>
      <charset val="238"/>
      <scheme val="minor"/>
    </font>
    <font>
      <sz val="11"/>
      <color theme="1"/>
      <name val="Open Sans"/>
      <family val="2"/>
    </font>
    <font>
      <b/>
      <sz val="11"/>
      <color theme="1"/>
      <name val="Open Sans"/>
      <family val="2"/>
    </font>
    <font>
      <b/>
      <sz val="16"/>
      <color rgb="FF00A5BB"/>
      <name val="Open Sans"/>
      <family val="2"/>
    </font>
    <font>
      <b/>
      <sz val="16"/>
      <color rgb="FFED6862"/>
      <name val="Open Sans"/>
      <family val="2"/>
    </font>
    <font>
      <b/>
      <sz val="16"/>
      <color theme="1"/>
      <name val="Open Sans"/>
      <family val="2"/>
    </font>
    <font>
      <i/>
      <sz val="16"/>
      <name val="Open Sans"/>
      <family val="2"/>
    </font>
    <font>
      <sz val="16"/>
      <color theme="1"/>
      <name val="Open Sans"/>
      <family val="2"/>
    </font>
    <font>
      <b/>
      <sz val="14"/>
      <name val="Open Sans"/>
      <family val="2"/>
    </font>
    <font>
      <b/>
      <sz val="11"/>
      <name val="Open Sans"/>
      <family val="2"/>
    </font>
    <font>
      <u/>
      <sz val="11"/>
      <color theme="10"/>
      <name val="Calibri"/>
      <family val="2"/>
      <scheme val="minor"/>
    </font>
    <font>
      <b/>
      <i/>
      <u/>
      <sz val="18"/>
      <name val="Open Sans"/>
      <family val="2"/>
    </font>
    <font>
      <i/>
      <u/>
      <sz val="18"/>
      <color theme="1"/>
      <name val="Open Sans"/>
      <family val="2"/>
    </font>
    <font>
      <i/>
      <u/>
      <sz val="18"/>
      <color theme="10"/>
      <name val="Open Sans"/>
      <family val="2"/>
    </font>
    <font>
      <sz val="12"/>
      <color theme="1"/>
      <name val="Open Sans"/>
      <family val="2"/>
    </font>
    <font>
      <b/>
      <sz val="18"/>
      <color rgb="FF024460"/>
      <name val="Open Sans"/>
      <family val="2"/>
    </font>
    <font>
      <b/>
      <sz val="11"/>
      <color theme="0"/>
      <name val="Open Sans"/>
      <family val="2"/>
    </font>
    <font>
      <b/>
      <i/>
      <sz val="11"/>
      <color theme="1"/>
      <name val="Open Sans"/>
      <family val="2"/>
    </font>
    <font>
      <b/>
      <sz val="14"/>
      <color rgb="FFED6862"/>
      <name val="Open Sans"/>
      <family val="2"/>
    </font>
    <font>
      <b/>
      <sz val="14"/>
      <color rgb="FF00A5BB"/>
      <name val="Open Sans"/>
      <family val="2"/>
    </font>
    <font>
      <b/>
      <sz val="16"/>
      <color rgb="FF00B050"/>
      <name val="Open Sans"/>
      <family val="2"/>
    </font>
    <font>
      <b/>
      <sz val="20"/>
      <color theme="0"/>
      <name val="Open Sans"/>
      <family val="2"/>
    </font>
    <font>
      <i/>
      <sz val="10"/>
      <color theme="0"/>
      <name val="Open Sans"/>
      <family val="2"/>
    </font>
    <font>
      <b/>
      <i/>
      <sz val="10"/>
      <color theme="0"/>
      <name val="Open Sans"/>
      <family val="2"/>
    </font>
    <font>
      <b/>
      <i/>
      <sz val="16"/>
      <color rgb="FF00B050"/>
      <name val="Open Sans"/>
      <family val="2"/>
    </font>
    <font>
      <b/>
      <i/>
      <sz val="18"/>
      <name val="Open Sans"/>
      <family val="2"/>
    </font>
    <font>
      <i/>
      <sz val="16"/>
      <color theme="1"/>
      <name val="Open Sans"/>
      <family val="2"/>
    </font>
    <font>
      <sz val="11"/>
      <color theme="1"/>
      <name val="Lato Regular"/>
      <charset val="238"/>
    </font>
    <font>
      <sz val="26"/>
      <color theme="1"/>
      <name val="Oswald"/>
    </font>
    <font>
      <sz val="18"/>
      <color theme="1"/>
      <name val="Calibri"/>
      <family val="2"/>
      <scheme val="minor"/>
    </font>
    <font>
      <b/>
      <u/>
      <sz val="18"/>
      <color theme="10"/>
      <name val="Calibri"/>
      <family val="2"/>
      <scheme val="minor"/>
    </font>
  </fonts>
  <fills count="16">
    <fill>
      <patternFill patternType="none"/>
    </fill>
    <fill>
      <patternFill patternType="gray125"/>
    </fill>
    <fill>
      <patternFill patternType="solid">
        <fgColor rgb="FFF6F6F6"/>
        <bgColor indexed="64"/>
      </patternFill>
    </fill>
    <fill>
      <patternFill patternType="solid">
        <fgColor theme="2"/>
        <bgColor indexed="64"/>
      </patternFill>
    </fill>
    <fill>
      <patternFill patternType="solid">
        <fgColor rgb="FF00A5BB"/>
        <bgColor indexed="64"/>
      </patternFill>
    </fill>
    <fill>
      <patternFill patternType="solid">
        <fgColor rgb="FFED686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rgb="FF024460"/>
        <bgColor indexed="64"/>
      </patternFill>
    </fill>
    <fill>
      <patternFill patternType="solid">
        <fgColor theme="2" tint="-9.9978637043366805E-2"/>
        <bgColor indexed="64"/>
      </patternFill>
    </fill>
    <fill>
      <patternFill patternType="solid">
        <fgColor rgb="FFF7C2C0"/>
        <bgColor indexed="64"/>
      </patternFill>
    </fill>
    <fill>
      <patternFill patternType="solid">
        <fgColor theme="0" tint="-0.34998626667073579"/>
        <bgColor indexed="64"/>
      </patternFill>
    </fill>
    <fill>
      <patternFill patternType="solid">
        <fgColor theme="0"/>
        <bgColor indexed="64"/>
      </patternFill>
    </fill>
    <fill>
      <patternFill patternType="solid">
        <fgColor rgb="FFFFF2CC"/>
        <bgColor indexed="64"/>
      </patternFill>
    </fill>
    <fill>
      <patternFill patternType="solid">
        <fgColor rgb="FFFFFF99"/>
        <bgColor indexed="64"/>
      </patternFill>
    </fill>
    <fill>
      <patternFill patternType="solid">
        <fgColor theme="6" tint="0.79998168889431442"/>
        <bgColor indexed="64"/>
      </patternFill>
    </fill>
  </fills>
  <borders count="4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theme="0"/>
      </left>
      <right/>
      <top/>
      <bottom/>
      <diagonal/>
    </border>
    <border>
      <left style="thin">
        <color theme="0"/>
      </left>
      <right/>
      <top/>
      <bottom style="thin">
        <color theme="0"/>
      </bottom>
      <diagonal/>
    </border>
    <border>
      <left/>
      <right/>
      <top/>
      <bottom style="thin">
        <color theme="0"/>
      </bottom>
      <diagonal/>
    </border>
    <border>
      <left style="hair">
        <color indexed="64"/>
      </left>
      <right/>
      <top/>
      <bottom/>
      <diagonal/>
    </border>
    <border>
      <left/>
      <right style="hair">
        <color indexed="64"/>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theme="1"/>
      </left>
      <right style="hair">
        <color theme="1"/>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right/>
      <top style="hair">
        <color theme="1"/>
      </top>
      <bottom/>
      <diagonal/>
    </border>
    <border>
      <left style="hair">
        <color theme="1"/>
      </left>
      <right/>
      <top style="hair">
        <color theme="1"/>
      </top>
      <bottom style="hair">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hair">
        <color indexed="64"/>
      </top>
      <bottom style="hair">
        <color indexed="64"/>
      </bottom>
      <diagonal/>
    </border>
    <border>
      <left style="hair">
        <color theme="1"/>
      </left>
      <right style="medium">
        <color theme="1"/>
      </right>
      <top style="hair">
        <color theme="1"/>
      </top>
      <bottom style="hair">
        <color theme="1"/>
      </bottom>
      <diagonal/>
    </border>
    <border>
      <left style="medium">
        <color theme="1"/>
      </left>
      <right style="hair">
        <color indexed="64"/>
      </right>
      <top style="hair">
        <color indexed="64"/>
      </top>
      <bottom style="hair">
        <color indexed="64"/>
      </bottom>
      <diagonal/>
    </border>
    <border>
      <left style="medium">
        <color theme="1"/>
      </left>
      <right style="hair">
        <color indexed="64"/>
      </right>
      <top style="hair">
        <color indexed="64"/>
      </top>
      <bottom style="medium">
        <color theme="1"/>
      </bottom>
      <diagonal/>
    </border>
    <border>
      <left style="hair">
        <color indexed="64"/>
      </left>
      <right style="hair">
        <color indexed="64"/>
      </right>
      <top style="hair">
        <color indexed="64"/>
      </top>
      <bottom style="medium">
        <color theme="1"/>
      </bottom>
      <diagonal/>
    </border>
    <border>
      <left style="hair">
        <color indexed="64"/>
      </left>
      <right/>
      <top style="hair">
        <color indexed="64"/>
      </top>
      <bottom style="medium">
        <color theme="1"/>
      </bottom>
      <diagonal/>
    </border>
    <border>
      <left style="hair">
        <color theme="1"/>
      </left>
      <right style="medium">
        <color theme="1"/>
      </right>
      <top style="hair">
        <color theme="1"/>
      </top>
      <bottom style="medium">
        <color theme="1"/>
      </bottom>
      <diagonal/>
    </border>
  </borders>
  <cellStyleXfs count="4">
    <xf numFmtId="0" fontId="0" fillId="0" borderId="0"/>
    <xf numFmtId="166"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166">
    <xf numFmtId="0" fontId="0" fillId="0" borderId="0" xfId="0"/>
    <xf numFmtId="0" fontId="2" fillId="2" borderId="0" xfId="0" applyFont="1" applyFill="1"/>
    <xf numFmtId="167" fontId="2" fillId="2" borderId="0" xfId="0" applyNumberFormat="1" applyFont="1" applyFill="1"/>
    <xf numFmtId="171" fontId="0" fillId="0" borderId="0" xfId="0" applyNumberFormat="1"/>
    <xf numFmtId="3" fontId="7" fillId="0" borderId="0" xfId="0" applyNumberFormat="1" applyFont="1"/>
    <xf numFmtId="0" fontId="0" fillId="0" borderId="0" xfId="0" applyAlignment="1">
      <alignment wrapText="1"/>
    </xf>
    <xf numFmtId="0" fontId="8" fillId="2" borderId="0" xfId="0" applyFont="1" applyFill="1"/>
    <xf numFmtId="0" fontId="8" fillId="12" borderId="0" xfId="0" applyFont="1" applyFill="1"/>
    <xf numFmtId="0" fontId="6" fillId="2" borderId="0" xfId="0" applyFont="1" applyFill="1"/>
    <xf numFmtId="0" fontId="6" fillId="12" borderId="0" xfId="0" applyFont="1" applyFill="1"/>
    <xf numFmtId="0" fontId="22" fillId="2" borderId="12" xfId="0" applyFont="1" applyFill="1" applyBorder="1" applyAlignment="1">
      <alignment vertical="center"/>
    </xf>
    <xf numFmtId="0" fontId="22" fillId="2" borderId="13" xfId="0" applyFont="1" applyFill="1" applyBorder="1" applyAlignment="1">
      <alignment vertical="center"/>
    </xf>
    <xf numFmtId="0" fontId="22" fillId="2" borderId="0" xfId="0" applyFont="1" applyFill="1" applyAlignment="1">
      <alignment vertical="center"/>
    </xf>
    <xf numFmtId="165" fontId="9" fillId="2" borderId="2" xfId="1" applyNumberFormat="1" applyFont="1" applyFill="1" applyBorder="1" applyAlignment="1">
      <alignment horizontal="left" vertical="center"/>
    </xf>
    <xf numFmtId="167" fontId="9" fillId="2" borderId="2" xfId="1" applyNumberFormat="1" applyFont="1" applyFill="1" applyBorder="1" applyAlignment="1">
      <alignment horizontal="left" vertical="center"/>
    </xf>
    <xf numFmtId="165" fontId="9" fillId="2" borderId="4" xfId="1" applyNumberFormat="1" applyFont="1" applyFill="1" applyBorder="1" applyAlignment="1">
      <alignment horizontal="left" vertical="center"/>
    </xf>
    <xf numFmtId="167" fontId="9" fillId="2" borderId="4" xfId="1" applyNumberFormat="1" applyFont="1" applyFill="1" applyBorder="1" applyAlignment="1">
      <alignment horizontal="left" vertical="center"/>
    </xf>
    <xf numFmtId="0" fontId="9" fillId="2" borderId="4" xfId="0" applyFont="1" applyFill="1" applyBorder="1" applyAlignment="1">
      <alignment horizontal="center" vertical="center"/>
    </xf>
    <xf numFmtId="167" fontId="9" fillId="2" borderId="3" xfId="1" applyNumberFormat="1" applyFont="1" applyFill="1" applyBorder="1" applyAlignment="1">
      <alignment horizontal="left" vertical="center"/>
    </xf>
    <xf numFmtId="167" fontId="9" fillId="2" borderId="1" xfId="1" applyNumberFormat="1" applyFont="1" applyFill="1" applyBorder="1" applyAlignment="1">
      <alignment horizontal="left" vertical="center"/>
    </xf>
    <xf numFmtId="167" fontId="9" fillId="2" borderId="10" xfId="1" applyNumberFormat="1" applyFont="1" applyFill="1" applyBorder="1" applyAlignment="1">
      <alignment horizontal="left" vertical="center"/>
    </xf>
    <xf numFmtId="0" fontId="9" fillId="2" borderId="3" xfId="0" applyFont="1" applyFill="1" applyBorder="1" applyAlignment="1">
      <alignment vertical="center"/>
    </xf>
    <xf numFmtId="0" fontId="16" fillId="11" borderId="1" xfId="0" applyFont="1" applyFill="1" applyBorder="1" applyAlignment="1">
      <alignment horizontal="center" vertical="center" textRotation="90" wrapText="1"/>
    </xf>
    <xf numFmtId="165" fontId="16" fillId="7" borderId="1" xfId="0" applyNumberFormat="1"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10" borderId="12" xfId="0" applyFont="1" applyFill="1" applyBorder="1" applyAlignment="1">
      <alignment horizontal="center" vertical="center" wrapText="1"/>
    </xf>
    <xf numFmtId="165" fontId="16" fillId="7" borderId="14" xfId="0" applyNumberFormat="1" applyFont="1" applyFill="1" applyBorder="1" applyAlignment="1">
      <alignment horizontal="center" vertical="center" wrapText="1"/>
    </xf>
    <xf numFmtId="0" fontId="23" fillId="8" borderId="2" xfId="0" applyFont="1" applyFill="1" applyBorder="1" applyAlignment="1">
      <alignment horizontal="center" vertical="center" wrapText="1"/>
    </xf>
    <xf numFmtId="0" fontId="16" fillId="11" borderId="2" xfId="0" applyFont="1" applyFill="1" applyBorder="1" applyAlignment="1">
      <alignment horizontal="center" vertical="center" textRotation="90" wrapText="1"/>
    </xf>
    <xf numFmtId="167" fontId="16" fillId="7" borderId="1" xfId="0" applyNumberFormat="1" applyFont="1" applyFill="1" applyBorder="1" applyAlignment="1">
      <alignment horizontal="center" vertical="center" wrapText="1"/>
    </xf>
    <xf numFmtId="0" fontId="16" fillId="4" borderId="2" xfId="0" applyFont="1" applyFill="1" applyBorder="1" applyAlignment="1">
      <alignment horizontal="center" vertical="center" wrapText="1"/>
    </xf>
    <xf numFmtId="0" fontId="8" fillId="2" borderId="1" xfId="0" applyFont="1" applyFill="1" applyBorder="1"/>
    <xf numFmtId="165" fontId="8" fillId="2" borderId="1" xfId="0" applyNumberFormat="1" applyFont="1" applyFill="1" applyBorder="1"/>
    <xf numFmtId="167" fontId="8" fillId="2" borderId="1" xfId="0" applyNumberFormat="1" applyFont="1" applyFill="1" applyBorder="1"/>
    <xf numFmtId="168" fontId="6" fillId="2" borderId="1" xfId="2" applyNumberFormat="1" applyFont="1" applyFill="1" applyBorder="1"/>
    <xf numFmtId="168" fontId="6" fillId="2" borderId="12" xfId="2" applyNumberFormat="1" applyFont="1" applyFill="1" applyBorder="1"/>
    <xf numFmtId="165" fontId="8" fillId="2" borderId="14" xfId="0" applyNumberFormat="1" applyFont="1" applyFill="1" applyBorder="1"/>
    <xf numFmtId="164" fontId="8" fillId="2" borderId="1" xfId="0" applyNumberFormat="1" applyFont="1" applyFill="1" applyBorder="1"/>
    <xf numFmtId="10" fontId="6" fillId="2" borderId="1" xfId="2" applyNumberFormat="1" applyFont="1" applyFill="1" applyBorder="1"/>
    <xf numFmtId="10" fontId="6" fillId="6" borderId="12" xfId="2" applyNumberFormat="1" applyFont="1" applyFill="1" applyBorder="1"/>
    <xf numFmtId="164" fontId="8" fillId="2" borderId="14" xfId="0" applyNumberFormat="1" applyFont="1" applyFill="1" applyBorder="1"/>
    <xf numFmtId="10" fontId="6" fillId="6" borderId="1" xfId="2" applyNumberFormat="1" applyFont="1" applyFill="1" applyBorder="1"/>
    <xf numFmtId="164" fontId="8" fillId="2" borderId="1" xfId="0" quotePrefix="1" applyNumberFormat="1" applyFont="1" applyFill="1" applyBorder="1"/>
    <xf numFmtId="0" fontId="8" fillId="3" borderId="1" xfId="0" applyFont="1" applyFill="1" applyBorder="1"/>
    <xf numFmtId="164" fontId="8" fillId="3" borderId="1" xfId="0" applyNumberFormat="1" applyFont="1" applyFill="1" applyBorder="1"/>
    <xf numFmtId="167" fontId="8" fillId="3" borderId="1" xfId="0" applyNumberFormat="1" applyFont="1" applyFill="1" applyBorder="1"/>
    <xf numFmtId="10" fontId="6" fillId="3" borderId="1" xfId="2" applyNumberFormat="1" applyFont="1" applyFill="1" applyBorder="1"/>
    <xf numFmtId="10" fontId="6" fillId="3" borderId="12" xfId="2" applyNumberFormat="1" applyFont="1" applyFill="1" applyBorder="1"/>
    <xf numFmtId="0" fontId="8" fillId="3" borderId="0" xfId="0" applyFont="1" applyFill="1"/>
    <xf numFmtId="164" fontId="8" fillId="3" borderId="1" xfId="0" quotePrefix="1" applyNumberFormat="1" applyFont="1" applyFill="1" applyBorder="1"/>
    <xf numFmtId="0" fontId="8" fillId="2" borderId="6" xfId="0" applyFont="1" applyFill="1" applyBorder="1"/>
    <xf numFmtId="0" fontId="8" fillId="2" borderId="7" xfId="0" applyFont="1" applyFill="1" applyBorder="1"/>
    <xf numFmtId="0" fontId="8" fillId="2" borderId="8" xfId="0" applyFont="1" applyFill="1" applyBorder="1"/>
    <xf numFmtId="164" fontId="8" fillId="3" borderId="14" xfId="0" applyNumberFormat="1" applyFont="1" applyFill="1" applyBorder="1"/>
    <xf numFmtId="164" fontId="6" fillId="12" borderId="0" xfId="0" applyNumberFormat="1" applyFont="1" applyFill="1"/>
    <xf numFmtId="167" fontId="3" fillId="14" borderId="19" xfId="1" applyNumberFormat="1" applyFont="1" applyFill="1" applyBorder="1" applyAlignment="1">
      <alignment horizontal="right" vertical="center"/>
    </xf>
    <xf numFmtId="0" fontId="3" fillId="14" borderId="19" xfId="0" applyFont="1" applyFill="1" applyBorder="1" applyAlignment="1">
      <alignment horizontal="right" vertical="center"/>
    </xf>
    <xf numFmtId="10" fontId="3" fillId="14" borderId="19" xfId="0" applyNumberFormat="1" applyFont="1" applyFill="1" applyBorder="1" applyAlignment="1">
      <alignment horizontal="right" vertical="center"/>
    </xf>
    <xf numFmtId="169" fontId="3" fillId="14" borderId="19" xfId="0" applyNumberFormat="1" applyFont="1" applyFill="1" applyBorder="1" applyAlignment="1">
      <alignment horizontal="right" vertical="center"/>
    </xf>
    <xf numFmtId="10" fontId="3" fillId="14" borderId="19" xfId="2" applyNumberFormat="1" applyFont="1" applyFill="1" applyBorder="1" applyAlignment="1">
      <alignment horizontal="right" vertical="center"/>
    </xf>
    <xf numFmtId="10" fontId="3" fillId="13" borderId="19" xfId="2" applyNumberFormat="1" applyFont="1" applyFill="1" applyBorder="1" applyAlignment="1">
      <alignment horizontal="right" vertical="center"/>
    </xf>
    <xf numFmtId="174" fontId="3" fillId="13" borderId="19" xfId="2" applyNumberFormat="1" applyFont="1" applyFill="1" applyBorder="1" applyAlignment="1">
      <alignment horizontal="right" vertical="center"/>
    </xf>
    <xf numFmtId="0" fontId="5" fillId="5" borderId="14" xfId="0" applyFont="1" applyFill="1" applyBorder="1" applyAlignment="1">
      <alignment horizontal="center" vertical="center" wrapText="1"/>
    </xf>
    <xf numFmtId="167" fontId="3" fillId="14" borderId="22" xfId="1" applyNumberFormat="1" applyFont="1" applyFill="1" applyBorder="1" applyAlignment="1">
      <alignment horizontal="right" vertical="center"/>
    </xf>
    <xf numFmtId="0" fontId="18" fillId="12" borderId="0" xfId="0" applyFont="1" applyFill="1"/>
    <xf numFmtId="0" fontId="20" fillId="12" borderId="0" xfId="3" applyFont="1" applyFill="1"/>
    <xf numFmtId="0" fontId="19" fillId="12" borderId="0" xfId="0" applyFont="1" applyFill="1"/>
    <xf numFmtId="10" fontId="8" fillId="12" borderId="0" xfId="2" applyNumberFormat="1" applyFont="1" applyFill="1"/>
    <xf numFmtId="10" fontId="15" fillId="12" borderId="0" xfId="2" applyNumberFormat="1" applyFont="1" applyFill="1" applyBorder="1" applyAlignment="1">
      <alignment horizontal="center" vertical="center"/>
    </xf>
    <xf numFmtId="165" fontId="8" fillId="12" borderId="0" xfId="0" applyNumberFormat="1" applyFont="1" applyFill="1"/>
    <xf numFmtId="0" fontId="8" fillId="12" borderId="0" xfId="0" applyFont="1" applyFill="1" applyAlignment="1">
      <alignment horizontal="left" vertical="top" wrapText="1"/>
    </xf>
    <xf numFmtId="0" fontId="8" fillId="12" borderId="0" xfId="0" applyFont="1" applyFill="1" applyAlignment="1">
      <alignment horizontal="left" wrapText="1"/>
    </xf>
    <xf numFmtId="0" fontId="21" fillId="12" borderId="0" xfId="0" applyFont="1" applyFill="1" applyAlignment="1">
      <alignment horizontal="left" vertical="center" wrapText="1"/>
    </xf>
    <xf numFmtId="164" fontId="8" fillId="12" borderId="0" xfId="0" applyNumberFormat="1" applyFont="1" applyFill="1"/>
    <xf numFmtId="10" fontId="8" fillId="12" borderId="0" xfId="0" applyNumberFormat="1" applyFont="1" applyFill="1"/>
    <xf numFmtId="0" fontId="22" fillId="12" borderId="13" xfId="0" applyFont="1" applyFill="1" applyBorder="1" applyAlignment="1">
      <alignment vertical="center"/>
    </xf>
    <xf numFmtId="0" fontId="24" fillId="12" borderId="1" xfId="0" applyFont="1" applyFill="1" applyBorder="1" applyAlignment="1">
      <alignment horizontal="center" vertical="center" wrapText="1"/>
    </xf>
    <xf numFmtId="168" fontId="6" fillId="12" borderId="1" xfId="2" applyNumberFormat="1" applyFont="1" applyFill="1" applyBorder="1"/>
    <xf numFmtId="173" fontId="6" fillId="12" borderId="1" xfId="2" applyNumberFormat="1" applyFont="1" applyFill="1" applyBorder="1"/>
    <xf numFmtId="0" fontId="8" fillId="12" borderId="8" xfId="0" applyFont="1" applyFill="1" applyBorder="1"/>
    <xf numFmtId="0" fontId="5" fillId="8" borderId="1" xfId="0" applyFont="1" applyFill="1" applyBorder="1" applyAlignment="1">
      <alignment horizontal="center" vertical="center" wrapText="1"/>
    </xf>
    <xf numFmtId="10" fontId="29" fillId="8" borderId="11" xfId="2" applyNumberFormat="1" applyFont="1" applyFill="1" applyBorder="1" applyAlignment="1">
      <alignment vertical="center" wrapText="1"/>
    </xf>
    <xf numFmtId="10" fontId="29" fillId="8" borderId="11" xfId="2" applyNumberFormat="1" applyFont="1" applyFill="1" applyBorder="1" applyAlignment="1">
      <alignment horizontal="center" vertical="center" wrapText="1"/>
    </xf>
    <xf numFmtId="164" fontId="12" fillId="12" borderId="0" xfId="0" applyNumberFormat="1" applyFont="1" applyFill="1"/>
    <xf numFmtId="0" fontId="14" fillId="12" borderId="25" xfId="0" applyFont="1" applyFill="1" applyBorder="1"/>
    <xf numFmtId="0" fontId="14" fillId="12" borderId="0" xfId="0" applyFont="1" applyFill="1"/>
    <xf numFmtId="170" fontId="13" fillId="0" borderId="1" xfId="0" applyNumberFormat="1" applyFont="1" applyBorder="1" applyAlignment="1">
      <alignment horizontal="center"/>
    </xf>
    <xf numFmtId="170" fontId="13" fillId="0" borderId="1" xfId="0" applyNumberFormat="1" applyFont="1" applyBorder="1" applyAlignment="1">
      <alignment horizontal="center" wrapText="1"/>
    </xf>
    <xf numFmtId="170" fontId="13" fillId="0" borderId="3" xfId="0" applyNumberFormat="1" applyFont="1" applyBorder="1" applyAlignment="1">
      <alignment horizontal="center"/>
    </xf>
    <xf numFmtId="0" fontId="13" fillId="0" borderId="1" xfId="0" quotePrefix="1" applyFont="1" applyBorder="1" applyAlignment="1">
      <alignment wrapText="1"/>
    </xf>
    <xf numFmtId="0" fontId="13" fillId="0" borderId="3" xfId="0" quotePrefix="1" applyFont="1" applyBorder="1" applyAlignment="1">
      <alignment wrapText="1"/>
    </xf>
    <xf numFmtId="175" fontId="3" fillId="14" borderId="21" xfId="0" applyNumberFormat="1" applyFont="1" applyFill="1" applyBorder="1"/>
    <xf numFmtId="172" fontId="8" fillId="12" borderId="0" xfId="0" applyNumberFormat="1" applyFont="1" applyFill="1"/>
    <xf numFmtId="0" fontId="22" fillId="12" borderId="0" xfId="0" applyFont="1" applyFill="1" applyAlignment="1">
      <alignment vertical="center"/>
    </xf>
    <xf numFmtId="0" fontId="9" fillId="12" borderId="0" xfId="0" applyFont="1" applyFill="1" applyAlignment="1">
      <alignment horizontal="center" vertical="center"/>
    </xf>
    <xf numFmtId="0" fontId="24" fillId="12" borderId="0" xfId="0" applyFont="1" applyFill="1" applyAlignment="1">
      <alignment horizontal="center" vertical="center" wrapText="1"/>
    </xf>
    <xf numFmtId="168" fontId="6" fillId="12" borderId="0" xfId="2" applyNumberFormat="1" applyFont="1" applyFill="1" applyBorder="1"/>
    <xf numFmtId="10" fontId="6" fillId="12" borderId="0" xfId="2" applyNumberFormat="1" applyFont="1" applyFill="1" applyBorder="1"/>
    <xf numFmtId="0" fontId="27" fillId="12" borderId="25" xfId="0" applyFont="1" applyFill="1" applyBorder="1" applyAlignment="1">
      <alignment vertical="center"/>
    </xf>
    <xf numFmtId="0" fontId="10" fillId="12" borderId="2" xfId="0" quotePrefix="1" applyFont="1" applyFill="1" applyBorder="1" applyAlignment="1">
      <alignment wrapText="1"/>
    </xf>
    <xf numFmtId="0" fontId="27" fillId="12" borderId="25" xfId="0" applyFont="1" applyFill="1" applyBorder="1"/>
    <xf numFmtId="0" fontId="14" fillId="12" borderId="25" xfId="0" applyFont="1" applyFill="1" applyBorder="1" applyAlignment="1">
      <alignment horizontal="left" wrapText="1"/>
    </xf>
    <xf numFmtId="0" fontId="10" fillId="12" borderId="25" xfId="0" quotePrefix="1" applyFont="1" applyFill="1" applyBorder="1" applyAlignment="1">
      <alignment wrapText="1"/>
    </xf>
    <xf numFmtId="0" fontId="14" fillId="12" borderId="27" xfId="0" applyFont="1" applyFill="1" applyBorder="1"/>
    <xf numFmtId="167" fontId="3" fillId="14" borderId="34" xfId="1" applyNumberFormat="1" applyFont="1" applyFill="1" applyBorder="1" applyAlignment="1">
      <alignment horizontal="right" vertical="center"/>
    </xf>
    <xf numFmtId="167" fontId="3" fillId="14" borderId="39" xfId="1" applyNumberFormat="1" applyFont="1" applyFill="1" applyBorder="1" applyAlignment="1">
      <alignment horizontal="right" vertical="center"/>
    </xf>
    <xf numFmtId="10" fontId="29" fillId="5" borderId="11" xfId="2" applyNumberFormat="1" applyFont="1" applyFill="1" applyBorder="1" applyAlignment="1">
      <alignment horizontal="center" vertical="center" wrapText="1"/>
    </xf>
    <xf numFmtId="170" fontId="10" fillId="12" borderId="1" xfId="0" applyNumberFormat="1" applyFont="1" applyFill="1" applyBorder="1" applyAlignment="1">
      <alignment horizontal="center"/>
    </xf>
    <xf numFmtId="170" fontId="10" fillId="12" borderId="1" xfId="0" applyNumberFormat="1" applyFont="1" applyFill="1" applyBorder="1" applyAlignment="1">
      <alignment horizontal="center" wrapText="1"/>
    </xf>
    <xf numFmtId="170" fontId="13" fillId="12" borderId="1" xfId="0" applyNumberFormat="1" applyFont="1" applyFill="1" applyBorder="1" applyAlignment="1">
      <alignment horizontal="center"/>
    </xf>
    <xf numFmtId="170" fontId="13" fillId="12" borderId="3" xfId="0" applyNumberFormat="1" applyFont="1" applyFill="1" applyBorder="1" applyAlignment="1">
      <alignment horizontal="center"/>
    </xf>
    <xf numFmtId="169" fontId="14" fillId="12" borderId="25" xfId="0" applyNumberFormat="1" applyFont="1" applyFill="1" applyBorder="1" applyAlignment="1">
      <alignment horizontal="center"/>
    </xf>
    <xf numFmtId="176" fontId="14" fillId="12" borderId="25" xfId="0" applyNumberFormat="1" applyFont="1" applyFill="1" applyBorder="1" applyAlignment="1">
      <alignment horizontal="center"/>
    </xf>
    <xf numFmtId="170" fontId="10" fillId="12" borderId="14" xfId="0" applyNumberFormat="1" applyFont="1" applyFill="1" applyBorder="1" applyAlignment="1">
      <alignment horizontal="center" wrapText="1"/>
    </xf>
    <xf numFmtId="0" fontId="9" fillId="12" borderId="0" xfId="0" applyFont="1" applyFill="1"/>
    <xf numFmtId="9" fontId="8" fillId="12" borderId="0" xfId="0" applyNumberFormat="1" applyFont="1" applyFill="1"/>
    <xf numFmtId="0" fontId="32" fillId="12" borderId="0" xfId="0" applyFont="1" applyFill="1"/>
    <xf numFmtId="0" fontId="11" fillId="15" borderId="3" xfId="0" quotePrefix="1" applyFont="1" applyFill="1" applyBorder="1" applyAlignment="1">
      <alignment wrapText="1"/>
    </xf>
    <xf numFmtId="170" fontId="11" fillId="15" borderId="3" xfId="0" applyNumberFormat="1" applyFont="1" applyFill="1" applyBorder="1" applyAlignment="1">
      <alignment horizontal="center" wrapText="1"/>
    </xf>
    <xf numFmtId="170" fontId="27" fillId="15" borderId="25" xfId="0" applyNumberFormat="1" applyFont="1" applyFill="1" applyBorder="1" applyAlignment="1">
      <alignment horizontal="center" vertical="center"/>
    </xf>
    <xf numFmtId="169" fontId="27" fillId="15" borderId="25" xfId="0" applyNumberFormat="1" applyFont="1" applyFill="1" applyBorder="1" applyAlignment="1">
      <alignment horizontal="center"/>
    </xf>
    <xf numFmtId="0" fontId="33" fillId="0" borderId="1" xfId="0" quotePrefix="1" applyFont="1" applyBorder="1" applyAlignment="1">
      <alignment wrapText="1"/>
    </xf>
    <xf numFmtId="170" fontId="33" fillId="0" borderId="1" xfId="0" applyNumberFormat="1" applyFont="1" applyBorder="1" applyAlignment="1">
      <alignment horizontal="center" wrapText="1"/>
    </xf>
    <xf numFmtId="170" fontId="33" fillId="0" borderId="1" xfId="0" applyNumberFormat="1" applyFont="1" applyBorder="1" applyAlignment="1">
      <alignment horizontal="center"/>
    </xf>
    <xf numFmtId="0" fontId="0" fillId="12" borderId="0" xfId="0" applyFill="1"/>
    <xf numFmtId="0" fontId="34" fillId="12" borderId="0" xfId="0" applyFont="1" applyFill="1"/>
    <xf numFmtId="0" fontId="35" fillId="12" borderId="0" xfId="0" applyFont="1" applyFill="1"/>
    <xf numFmtId="0" fontId="36" fillId="12" borderId="0" xfId="0" applyFont="1" applyFill="1"/>
    <xf numFmtId="0" fontId="37" fillId="12" borderId="0" xfId="3" applyFont="1" applyFill="1"/>
    <xf numFmtId="0" fontId="9" fillId="2" borderId="5" xfId="0" applyFont="1" applyFill="1" applyBorder="1" applyAlignment="1">
      <alignment horizontal="center" vertical="center"/>
    </xf>
    <xf numFmtId="0" fontId="9" fillId="2" borderId="11" xfId="0" applyFont="1" applyFill="1" applyBorder="1" applyAlignment="1">
      <alignment horizontal="center" vertical="center"/>
    </xf>
    <xf numFmtId="0" fontId="21" fillId="2" borderId="20" xfId="0" applyFont="1" applyFill="1" applyBorder="1" applyAlignment="1">
      <alignment horizontal="left" vertical="center" wrapText="1"/>
    </xf>
    <xf numFmtId="0" fontId="21" fillId="2" borderId="13" xfId="0" applyFont="1" applyFill="1" applyBorder="1" applyAlignment="1">
      <alignment horizontal="left" vertical="center" wrapText="1"/>
    </xf>
    <xf numFmtId="0" fontId="21" fillId="2" borderId="14" xfId="0" applyFont="1" applyFill="1" applyBorder="1" applyAlignment="1">
      <alignment horizontal="left" vertical="center" wrapText="1"/>
    </xf>
    <xf numFmtId="0" fontId="21" fillId="2" borderId="33" xfId="0" applyFont="1" applyFill="1" applyBorder="1" applyAlignment="1">
      <alignment horizontal="left" vertical="center" wrapText="1"/>
    </xf>
    <xf numFmtId="0" fontId="21" fillId="2" borderId="36" xfId="0" applyFont="1" applyFill="1" applyBorder="1" applyAlignment="1">
      <alignment horizontal="left" vertical="center" wrapText="1"/>
    </xf>
    <xf numFmtId="0" fontId="21" fillId="2" borderId="37" xfId="0" applyFont="1" applyFill="1" applyBorder="1" applyAlignment="1">
      <alignment horizontal="left" vertical="center" wrapText="1"/>
    </xf>
    <xf numFmtId="0" fontId="21" fillId="2" borderId="38" xfId="0" applyFont="1" applyFill="1" applyBorder="1" applyAlignment="1">
      <alignment horizontal="left" vertical="center" wrapText="1"/>
    </xf>
    <xf numFmtId="0" fontId="21" fillId="2" borderId="23" xfId="0" applyFont="1" applyFill="1" applyBorder="1" applyAlignment="1">
      <alignment horizontal="left" vertical="center" wrapText="1"/>
    </xf>
    <xf numFmtId="0" fontId="21" fillId="2" borderId="24" xfId="0" applyFont="1" applyFill="1" applyBorder="1" applyAlignment="1">
      <alignment horizontal="left" vertical="center" wrapText="1"/>
    </xf>
    <xf numFmtId="0" fontId="4" fillId="2" borderId="15" xfId="0" applyFont="1" applyFill="1" applyBorder="1" applyAlignment="1">
      <alignment horizontal="left" wrapText="1"/>
    </xf>
    <xf numFmtId="0" fontId="4" fillId="2" borderId="16" xfId="0" applyFont="1" applyFill="1" applyBorder="1" applyAlignment="1">
      <alignment horizontal="left" wrapText="1"/>
    </xf>
    <xf numFmtId="0" fontId="4" fillId="2" borderId="17" xfId="0" applyFont="1" applyFill="1" applyBorder="1" applyAlignment="1">
      <alignment horizontal="left" wrapText="1"/>
    </xf>
    <xf numFmtId="0" fontId="4" fillId="2" borderId="30" xfId="0" applyFont="1" applyFill="1" applyBorder="1" applyAlignment="1">
      <alignment horizontal="left" wrapText="1"/>
    </xf>
    <xf numFmtId="0" fontId="4" fillId="2" borderId="31" xfId="0" applyFont="1" applyFill="1" applyBorder="1" applyAlignment="1">
      <alignment horizontal="left" wrapText="1"/>
    </xf>
    <xf numFmtId="0" fontId="4" fillId="2" borderId="32" xfId="0" applyFont="1" applyFill="1" applyBorder="1" applyAlignment="1">
      <alignment horizontal="left" wrapText="1"/>
    </xf>
    <xf numFmtId="0" fontId="21" fillId="2" borderId="18"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8" fillId="8" borderId="0" xfId="0" applyFont="1" applyFill="1" applyAlignment="1">
      <alignment horizontal="center"/>
    </xf>
    <xf numFmtId="0" fontId="13" fillId="12" borderId="25" xfId="0" quotePrefix="1" applyFont="1" applyFill="1" applyBorder="1" applyAlignment="1">
      <alignment wrapText="1"/>
    </xf>
    <xf numFmtId="0" fontId="31" fillId="15" borderId="25" xfId="0" quotePrefix="1" applyFont="1" applyFill="1" applyBorder="1" applyAlignment="1">
      <alignment vertical="center" wrapText="1"/>
    </xf>
    <xf numFmtId="0" fontId="27" fillId="15" borderId="29" xfId="0" applyFont="1" applyFill="1" applyBorder="1" applyAlignment="1">
      <alignment horizontal="left"/>
    </xf>
    <xf numFmtId="0" fontId="27" fillId="15" borderId="26" xfId="0" applyFont="1" applyFill="1" applyBorder="1" applyAlignment="1">
      <alignment horizontal="left"/>
    </xf>
    <xf numFmtId="0" fontId="21" fillId="2" borderId="35" xfId="0" applyFont="1" applyFill="1" applyBorder="1" applyAlignment="1">
      <alignment horizontal="left" vertical="center" wrapText="1"/>
    </xf>
    <xf numFmtId="0" fontId="21" fillId="2" borderId="12" xfId="0" applyFont="1" applyFill="1" applyBorder="1" applyAlignment="1">
      <alignment horizontal="left" vertical="center" wrapText="1"/>
    </xf>
    <xf numFmtId="0" fontId="4" fillId="12" borderId="15" xfId="0" applyFont="1" applyFill="1" applyBorder="1" applyAlignment="1">
      <alignment horizontal="left" wrapText="1"/>
    </xf>
    <xf numFmtId="0" fontId="4" fillId="12" borderId="16" xfId="0" applyFont="1" applyFill="1" applyBorder="1" applyAlignment="1">
      <alignment horizontal="left" wrapText="1"/>
    </xf>
    <xf numFmtId="0" fontId="4" fillId="12" borderId="17" xfId="0" applyFont="1" applyFill="1" applyBorder="1" applyAlignment="1">
      <alignment horizontal="left" wrapText="1"/>
    </xf>
    <xf numFmtId="0" fontId="21" fillId="2" borderId="20" xfId="0" applyFont="1" applyFill="1" applyBorder="1" applyAlignment="1">
      <alignment horizontal="left"/>
    </xf>
    <xf numFmtId="0" fontId="21" fillId="2" borderId="13" xfId="0" applyFont="1" applyFill="1" applyBorder="1" applyAlignment="1">
      <alignment horizontal="left"/>
    </xf>
    <xf numFmtId="0" fontId="12" fillId="12" borderId="28" xfId="0" applyFont="1" applyFill="1" applyBorder="1" applyAlignment="1">
      <alignment horizontal="right"/>
    </xf>
    <xf numFmtId="0" fontId="8" fillId="12" borderId="0" xfId="0" applyFont="1" applyFill="1" applyAlignment="1">
      <alignment horizontal="left" wrapText="1"/>
    </xf>
    <xf numFmtId="0" fontId="8" fillId="12" borderId="9" xfId="0" applyFont="1" applyFill="1" applyBorder="1" applyAlignment="1">
      <alignment horizontal="left" wrapText="1"/>
    </xf>
  </cellXfs>
  <cellStyles count="4">
    <cellStyle name="Hiperłącze" xfId="3" builtinId="8"/>
    <cellStyle name="Normalny" xfId="0" builtinId="0"/>
    <cellStyle name="Procentowy" xfId="2" builtinId="5"/>
    <cellStyle name="Walutowy" xfId="1" builtinId="4"/>
  </cellStyles>
  <dxfs count="6">
    <dxf>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
      <font>
        <color theme="2"/>
      </font>
      <fill>
        <patternFill>
          <bgColor theme="2"/>
        </patternFill>
      </fill>
    </dxf>
    <dxf>
      <font>
        <color theme="2"/>
      </font>
      <fill>
        <patternFill>
          <bgColor theme="2"/>
        </patternFill>
      </fill>
    </dxf>
    <dxf>
      <border>
        <left style="dotted">
          <color auto="1"/>
        </left>
        <right style="dotted">
          <color auto="1"/>
        </right>
        <top style="dotted">
          <color auto="1"/>
        </top>
        <bottom style="dotted">
          <color auto="1"/>
        </bottom>
        <vertical/>
        <horizontal/>
      </border>
    </dxf>
    <dxf>
      <border>
        <left style="dotted">
          <color auto="1"/>
        </left>
        <right style="dotted">
          <color auto="1"/>
        </right>
        <top style="dotted">
          <color auto="1"/>
        </top>
        <bottom style="dotted">
          <color auto="1"/>
        </bottom>
        <vertical/>
        <horizontal/>
      </border>
    </dxf>
  </dxfs>
  <tableStyles count="0" defaultTableStyle="TableStyleMedium2" defaultPivotStyle="PivotStyleLight16"/>
  <colors>
    <mruColors>
      <color rgb="FFED6862"/>
      <color rgb="FF00A5BB"/>
      <color rgb="FFF6F6F6"/>
      <color rgb="FF024460"/>
      <color rgb="FFFFFF99"/>
      <color rgb="FFFFF2CC"/>
      <color rgb="FF99B4BF"/>
      <color rgb="FF025560"/>
      <color rgb="FFF7C2C0"/>
      <color rgb="FF9BD5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28768982014063"/>
          <c:y val="0.11944528957415276"/>
          <c:w val="0.8745802859054389"/>
          <c:h val="0.649609631861499"/>
        </c:manualLayout>
      </c:layout>
      <c:barChart>
        <c:barDir val="col"/>
        <c:grouping val="stacked"/>
        <c:varyColors val="0"/>
        <c:ser>
          <c:idx val="1"/>
          <c:order val="0"/>
          <c:tx>
            <c:strRef>
              <c:f>Arkusz2!$F$9</c:f>
              <c:strCache>
                <c:ptCount val="1"/>
                <c:pt idx="0">
                  <c:v>Kapitał</c:v>
                </c:pt>
              </c:strCache>
            </c:strRef>
          </c:tx>
          <c:spPr>
            <a:solidFill>
              <a:srgbClr val="00A5BB"/>
            </a:solidFill>
            <a:ln>
              <a:noFill/>
            </a:ln>
            <a:effectLst/>
          </c:spPr>
          <c:invertIfNegative val="0"/>
          <c:dLbls>
            <c:numFmt formatCode="#,##0\ &quot;zł&quot;" sourceLinked="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pl-P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Arkusz2!$G$6:$J$6</c:f>
              <c:strCache>
                <c:ptCount val="4"/>
                <c:pt idx="0">
                  <c:v>OBECNY KREDYT</c:v>
                </c:pt>
                <c:pt idx="1">
                  <c:v>Refinansowanie z  NIŻSZĄ RATĄ</c:v>
                </c:pt>
                <c:pt idx="2">
                  <c:v>Refinansowanie ze  SKRÓCENIEM OKRESU</c:v>
                </c:pt>
                <c:pt idx="3">
                  <c:v>Refinansowanie z NIŻSZĄ RATĄ i NADPŁATAMI
</c:v>
                </c:pt>
              </c:strCache>
            </c:strRef>
          </c:cat>
          <c:val>
            <c:numRef>
              <c:f>Arkusz2!$G$9:$J$9</c:f>
              <c:numCache>
                <c:formatCode>#,##0</c:formatCode>
                <c:ptCount val="4"/>
                <c:pt idx="0">
                  <c:v>399999.99996811606</c:v>
                </c:pt>
                <c:pt idx="1">
                  <c:v>399999.99999999994</c:v>
                </c:pt>
                <c:pt idx="2">
                  <c:v>399999.99999999977</c:v>
                </c:pt>
                <c:pt idx="3">
                  <c:v>176849.93827264171</c:v>
                </c:pt>
              </c:numCache>
            </c:numRef>
          </c:val>
          <c:extLst>
            <c:ext xmlns:c16="http://schemas.microsoft.com/office/drawing/2014/chart" uri="{C3380CC4-5D6E-409C-BE32-E72D297353CC}">
              <c16:uniqueId val="{00000001-6562-430B-8D83-9E9987B82577}"/>
            </c:ext>
          </c:extLst>
        </c:ser>
        <c:ser>
          <c:idx val="2"/>
          <c:order val="1"/>
          <c:tx>
            <c:strRef>
              <c:f>Arkusz2!$F$8</c:f>
              <c:strCache>
                <c:ptCount val="1"/>
                <c:pt idx="0">
                  <c:v>Nadpłaty</c:v>
                </c:pt>
              </c:strCache>
            </c:strRef>
          </c:tx>
          <c:spPr>
            <a:solidFill>
              <a:schemeClr val="accent4">
                <a:lumMod val="60000"/>
                <a:lumOff val="40000"/>
              </a:schemeClr>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F902-4F4E-B33B-6B0E721910B8}"/>
                </c:ext>
              </c:extLst>
            </c:dLbl>
            <c:dLbl>
              <c:idx val="1"/>
              <c:delete val="1"/>
              <c:extLst>
                <c:ext xmlns:c15="http://schemas.microsoft.com/office/drawing/2012/chart" uri="{CE6537A1-D6FC-4f65-9D91-7224C49458BB}"/>
                <c:ext xmlns:c16="http://schemas.microsoft.com/office/drawing/2014/chart" uri="{C3380CC4-5D6E-409C-BE32-E72D297353CC}">
                  <c16:uniqueId val="{00000001-F902-4F4E-B33B-6B0E721910B8}"/>
                </c:ext>
              </c:extLst>
            </c:dLbl>
            <c:dLbl>
              <c:idx val="2"/>
              <c:delete val="1"/>
              <c:extLst>
                <c:ext xmlns:c15="http://schemas.microsoft.com/office/drawing/2012/chart" uri="{CE6537A1-D6FC-4f65-9D91-7224C49458BB}"/>
                <c:ext xmlns:c16="http://schemas.microsoft.com/office/drawing/2014/chart" uri="{C3380CC4-5D6E-409C-BE32-E72D297353CC}">
                  <c16:uniqueId val="{00000000-8BB1-AE47-A571-8FB8DB501092}"/>
                </c:ext>
              </c:extLst>
            </c:dLbl>
            <c:numFmt formatCode="#,##0\ &quot;zł&quot;" sourceLinked="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pl-P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Arkusz2!$G$6:$J$6</c:f>
              <c:strCache>
                <c:ptCount val="4"/>
                <c:pt idx="0">
                  <c:v>OBECNY KREDYT</c:v>
                </c:pt>
                <c:pt idx="1">
                  <c:v>Refinansowanie z  NIŻSZĄ RATĄ</c:v>
                </c:pt>
                <c:pt idx="2">
                  <c:v>Refinansowanie ze  SKRÓCENIEM OKRESU</c:v>
                </c:pt>
                <c:pt idx="3">
                  <c:v>Refinansowanie z NIŻSZĄ RATĄ i NADPŁATAMI
</c:v>
                </c:pt>
              </c:strCache>
            </c:strRef>
          </c:cat>
          <c:val>
            <c:numRef>
              <c:f>Arkusz2!$G$8:$J$8</c:f>
              <c:numCache>
                <c:formatCode>#,##0</c:formatCode>
                <c:ptCount val="4"/>
                <c:pt idx="0">
                  <c:v>0</c:v>
                </c:pt>
                <c:pt idx="1">
                  <c:v>0</c:v>
                </c:pt>
                <c:pt idx="2">
                  <c:v>0</c:v>
                </c:pt>
                <c:pt idx="3">
                  <c:v>223150.06172735782</c:v>
                </c:pt>
              </c:numCache>
            </c:numRef>
          </c:val>
          <c:extLst>
            <c:ext xmlns:c16="http://schemas.microsoft.com/office/drawing/2014/chart" uri="{C3380CC4-5D6E-409C-BE32-E72D297353CC}">
              <c16:uniqueId val="{00000002-6562-430B-8D83-9E9987B82577}"/>
            </c:ext>
          </c:extLst>
        </c:ser>
        <c:ser>
          <c:idx val="0"/>
          <c:order val="2"/>
          <c:tx>
            <c:strRef>
              <c:f>Arkusz2!$F$7</c:f>
              <c:strCache>
                <c:ptCount val="1"/>
                <c:pt idx="0">
                  <c:v>Odsetki i koszty</c:v>
                </c:pt>
              </c:strCache>
            </c:strRef>
          </c:tx>
          <c:spPr>
            <a:solidFill>
              <a:srgbClr val="ED6862"/>
            </a:solidFill>
            <a:ln>
              <a:noFill/>
            </a:ln>
            <a:effectLst/>
          </c:spPr>
          <c:invertIfNegative val="0"/>
          <c:dLbls>
            <c:numFmt formatCode="#,##0\ &quot;zł&quot;" sourceLinked="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Open Sans" panose="020B0606030504020204" pitchFamily="34" charset="0"/>
                    <a:ea typeface="Open Sans" panose="020B0606030504020204" pitchFamily="34" charset="0"/>
                    <a:cs typeface="Open Sans" panose="020B0606030504020204" pitchFamily="34" charset="0"/>
                  </a:defRPr>
                </a:pPr>
                <a:endParaRPr lang="pl-P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Arkusz2!$G$6:$J$6</c:f>
              <c:strCache>
                <c:ptCount val="4"/>
                <c:pt idx="0">
                  <c:v>OBECNY KREDYT</c:v>
                </c:pt>
                <c:pt idx="1">
                  <c:v>Refinansowanie z  NIŻSZĄ RATĄ</c:v>
                </c:pt>
                <c:pt idx="2">
                  <c:v>Refinansowanie ze  SKRÓCENIEM OKRESU</c:v>
                </c:pt>
                <c:pt idx="3">
                  <c:v>Refinansowanie z NIŻSZĄ RATĄ i NADPŁATAMI
</c:v>
                </c:pt>
              </c:strCache>
            </c:strRef>
          </c:cat>
          <c:val>
            <c:numRef>
              <c:f>Arkusz2!$G$7:$J$7</c:f>
              <c:numCache>
                <c:formatCode>#,##0</c:formatCode>
                <c:ptCount val="4"/>
                <c:pt idx="0">
                  <c:v>594884.4700318845</c:v>
                </c:pt>
                <c:pt idx="1">
                  <c:v>533072.93500019109</c:v>
                </c:pt>
                <c:pt idx="2">
                  <c:v>408022.12415048195</c:v>
                </c:pt>
                <c:pt idx="3">
                  <c:v>422618.44214442361</c:v>
                </c:pt>
              </c:numCache>
            </c:numRef>
          </c:val>
          <c:extLst>
            <c:ext xmlns:c16="http://schemas.microsoft.com/office/drawing/2014/chart" uri="{C3380CC4-5D6E-409C-BE32-E72D297353CC}">
              <c16:uniqueId val="{00000000-6562-430B-8D83-9E9987B82577}"/>
            </c:ext>
          </c:extLst>
        </c:ser>
        <c:dLbls>
          <c:showLegendKey val="0"/>
          <c:showVal val="0"/>
          <c:showCatName val="0"/>
          <c:showSerName val="0"/>
          <c:showPercent val="0"/>
          <c:showBubbleSize val="0"/>
        </c:dLbls>
        <c:gapWidth val="35"/>
        <c:overlap val="100"/>
        <c:axId val="1771474143"/>
        <c:axId val="1771472223"/>
      </c:barChart>
      <c:catAx>
        <c:axId val="1771474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pl-PL"/>
          </a:p>
        </c:txPr>
        <c:crossAx val="1771472223"/>
        <c:crosses val="autoZero"/>
        <c:auto val="1"/>
        <c:lblAlgn val="ctr"/>
        <c:lblOffset val="100"/>
        <c:noMultiLvlLbl val="0"/>
      </c:catAx>
      <c:valAx>
        <c:axId val="1771472223"/>
        <c:scaling>
          <c:orientation val="minMax"/>
        </c:scaling>
        <c:delete val="0"/>
        <c:axPos val="l"/>
        <c:numFmt formatCode="#,##0\ &quot;zł&quot;"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pl-PL"/>
          </a:p>
        </c:txPr>
        <c:crossAx val="1771474143"/>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1600" b="1" i="0" u="none" strike="noStrike" kern="1200" baseline="0">
                <a:solidFill>
                  <a:srgbClr val="00A5BB"/>
                </a:solidFill>
                <a:latin typeface="Open Sans" panose="020B0606030504020204" pitchFamily="34" charset="0"/>
                <a:ea typeface="Open Sans" panose="020B0606030504020204" pitchFamily="34" charset="0"/>
                <a:cs typeface="Open Sans" panose="020B0606030504020204" pitchFamily="34" charset="0"/>
              </a:defRPr>
            </a:pPr>
            <a:endParaRPr lang="pl-PL"/>
          </a:p>
        </c:txPr>
      </c:legendEntry>
      <c:legendEntry>
        <c:idx val="1"/>
        <c:txPr>
          <a:bodyPr rot="0" spcFirstLastPara="1" vertOverflow="ellipsis" vert="horz" wrap="square" anchor="ctr" anchorCtr="1"/>
          <a:lstStyle/>
          <a:p>
            <a:pPr>
              <a:defRPr sz="1600" b="1" i="0" u="none" strike="noStrike" kern="1200" baseline="0">
                <a:solidFill>
                  <a:srgbClr val="FFC000"/>
                </a:solidFill>
                <a:latin typeface="Open Sans" panose="020B0606030504020204" pitchFamily="34" charset="0"/>
                <a:ea typeface="Open Sans" panose="020B0606030504020204" pitchFamily="34" charset="0"/>
                <a:cs typeface="Open Sans" panose="020B0606030504020204" pitchFamily="34" charset="0"/>
              </a:defRPr>
            </a:pPr>
            <a:endParaRPr lang="pl-PL"/>
          </a:p>
        </c:txPr>
      </c:legendEntry>
      <c:legendEntry>
        <c:idx val="2"/>
        <c:txPr>
          <a:bodyPr rot="0" spcFirstLastPara="1" vertOverflow="ellipsis" vert="horz" wrap="square" anchor="ctr" anchorCtr="1"/>
          <a:lstStyle/>
          <a:p>
            <a:pPr>
              <a:defRPr sz="1600" b="1" i="0" u="none" strike="noStrike" kern="1200" baseline="0">
                <a:solidFill>
                  <a:srgbClr val="ED6862"/>
                </a:solidFill>
                <a:latin typeface="Open Sans" panose="020B0606030504020204" pitchFamily="34" charset="0"/>
                <a:ea typeface="Open Sans" panose="020B0606030504020204" pitchFamily="34" charset="0"/>
                <a:cs typeface="Open Sans" panose="020B0606030504020204" pitchFamily="34" charset="0"/>
              </a:defRPr>
            </a:pPr>
            <a:endParaRPr lang="pl-PL"/>
          </a:p>
        </c:txPr>
      </c:legendEntry>
      <c:layout>
        <c:manualLayout>
          <c:xMode val="edge"/>
          <c:yMode val="edge"/>
          <c:x val="0.3179143616628895"/>
          <c:y val="0.10095543276638759"/>
          <c:w val="0.34379630339771827"/>
          <c:h val="7.2953204312473485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pl-PL"/>
        </a:p>
      </c:txPr>
    </c:legend>
    <c:plotVisOnly val="1"/>
    <c:dispBlanksAs val="gap"/>
    <c:showDLblsOverMax val="0"/>
  </c:chart>
  <c:spPr>
    <a:solidFill>
      <a:schemeClr val="bg1"/>
    </a:solidFill>
    <a:ln w="9525" cap="flat" cmpd="sng" algn="ctr">
      <a:noFill/>
      <a:round/>
    </a:ln>
    <a:effectLst/>
  </c:spPr>
  <c:txPr>
    <a:bodyPr/>
    <a:lstStyle/>
    <a:p>
      <a:pPr>
        <a:defRPr sz="1400" b="1">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pl-P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stacked"/>
        <c:varyColors val="0"/>
        <c:ser>
          <c:idx val="0"/>
          <c:order val="0"/>
          <c:tx>
            <c:strRef>
              <c:f>Arkusz2!$F$7</c:f>
              <c:strCache>
                <c:ptCount val="1"/>
                <c:pt idx="0">
                  <c:v>Odsetki i koszty</c:v>
                </c:pt>
              </c:strCache>
            </c:strRef>
          </c:tx>
          <c:spPr>
            <a:solidFill>
              <a:schemeClr val="accent1"/>
            </a:solidFill>
            <a:ln>
              <a:noFill/>
            </a:ln>
            <a:effectLst/>
          </c:spPr>
          <c:invertIfNegative val="0"/>
          <c:cat>
            <c:strRef>
              <c:f>Arkusz2!$G$6:$J$6</c:f>
              <c:strCache>
                <c:ptCount val="4"/>
                <c:pt idx="0">
                  <c:v>OBECNY KREDYT</c:v>
                </c:pt>
                <c:pt idx="1">
                  <c:v>Refinansowanie z  NIŻSZĄ RATĄ</c:v>
                </c:pt>
                <c:pt idx="2">
                  <c:v>Refinansowanie ze  SKRÓCENIEM OKRESU</c:v>
                </c:pt>
                <c:pt idx="3">
                  <c:v>Refinansowanie z NIŻSZĄ RATĄ i NADPŁATAMI
</c:v>
                </c:pt>
              </c:strCache>
            </c:strRef>
          </c:cat>
          <c:val>
            <c:numRef>
              <c:f>Arkusz2!$G$7:$J$7</c:f>
              <c:numCache>
                <c:formatCode>#,##0</c:formatCode>
                <c:ptCount val="4"/>
                <c:pt idx="0">
                  <c:v>594884.4700318845</c:v>
                </c:pt>
                <c:pt idx="1">
                  <c:v>533072.93500019109</c:v>
                </c:pt>
                <c:pt idx="2">
                  <c:v>408022.12415048195</c:v>
                </c:pt>
                <c:pt idx="3">
                  <c:v>422618.44214442361</c:v>
                </c:pt>
              </c:numCache>
            </c:numRef>
          </c:val>
          <c:extLst>
            <c:ext xmlns:c16="http://schemas.microsoft.com/office/drawing/2014/chart" uri="{C3380CC4-5D6E-409C-BE32-E72D297353CC}">
              <c16:uniqueId val="{00000000-1B16-4D9B-9B69-36CAE2C32BAE}"/>
            </c:ext>
          </c:extLst>
        </c:ser>
        <c:ser>
          <c:idx val="1"/>
          <c:order val="1"/>
          <c:tx>
            <c:strRef>
              <c:f>Arkusz2!$F$9</c:f>
              <c:strCache>
                <c:ptCount val="1"/>
                <c:pt idx="0">
                  <c:v>Kapitał</c:v>
                </c:pt>
              </c:strCache>
            </c:strRef>
          </c:tx>
          <c:spPr>
            <a:solidFill>
              <a:schemeClr val="accent2"/>
            </a:solidFill>
            <a:ln>
              <a:noFill/>
            </a:ln>
            <a:effectLst/>
          </c:spPr>
          <c:invertIfNegative val="0"/>
          <c:cat>
            <c:strRef>
              <c:f>Arkusz2!$G$6:$J$6</c:f>
              <c:strCache>
                <c:ptCount val="4"/>
                <c:pt idx="0">
                  <c:v>OBECNY KREDYT</c:v>
                </c:pt>
                <c:pt idx="1">
                  <c:v>Refinansowanie z  NIŻSZĄ RATĄ</c:v>
                </c:pt>
                <c:pt idx="2">
                  <c:v>Refinansowanie ze  SKRÓCENIEM OKRESU</c:v>
                </c:pt>
                <c:pt idx="3">
                  <c:v>Refinansowanie z NIŻSZĄ RATĄ i NADPŁATAMI
</c:v>
                </c:pt>
              </c:strCache>
            </c:strRef>
          </c:cat>
          <c:val>
            <c:numRef>
              <c:f>Arkusz2!$G$9:$J$9</c:f>
              <c:numCache>
                <c:formatCode>#,##0</c:formatCode>
                <c:ptCount val="4"/>
                <c:pt idx="0">
                  <c:v>399999.99996811606</c:v>
                </c:pt>
                <c:pt idx="1">
                  <c:v>399999.99999999994</c:v>
                </c:pt>
                <c:pt idx="2">
                  <c:v>399999.99999999977</c:v>
                </c:pt>
                <c:pt idx="3">
                  <c:v>176849.93827264171</c:v>
                </c:pt>
              </c:numCache>
            </c:numRef>
          </c:val>
          <c:extLst>
            <c:ext xmlns:c16="http://schemas.microsoft.com/office/drawing/2014/chart" uri="{C3380CC4-5D6E-409C-BE32-E72D297353CC}">
              <c16:uniqueId val="{00000001-1B16-4D9B-9B69-36CAE2C32BAE}"/>
            </c:ext>
          </c:extLst>
        </c:ser>
        <c:ser>
          <c:idx val="2"/>
          <c:order val="2"/>
          <c:tx>
            <c:strRef>
              <c:f>Arkusz2!$F$8</c:f>
              <c:strCache>
                <c:ptCount val="1"/>
                <c:pt idx="0">
                  <c:v>Nadpłaty</c:v>
                </c:pt>
              </c:strCache>
            </c:strRef>
          </c:tx>
          <c:spPr>
            <a:solidFill>
              <a:schemeClr val="accent3"/>
            </a:solidFill>
            <a:ln>
              <a:noFill/>
            </a:ln>
            <a:effectLst/>
          </c:spPr>
          <c:invertIfNegative val="0"/>
          <c:cat>
            <c:strRef>
              <c:f>Arkusz2!$G$6:$J$6</c:f>
              <c:strCache>
                <c:ptCount val="4"/>
                <c:pt idx="0">
                  <c:v>OBECNY KREDYT</c:v>
                </c:pt>
                <c:pt idx="1">
                  <c:v>Refinansowanie z  NIŻSZĄ RATĄ</c:v>
                </c:pt>
                <c:pt idx="2">
                  <c:v>Refinansowanie ze  SKRÓCENIEM OKRESU</c:v>
                </c:pt>
                <c:pt idx="3">
                  <c:v>Refinansowanie z NIŻSZĄ RATĄ i NADPŁATAMI
</c:v>
                </c:pt>
              </c:strCache>
            </c:strRef>
          </c:cat>
          <c:val>
            <c:numRef>
              <c:f>Arkusz2!$G$8:$J$8</c:f>
              <c:numCache>
                <c:formatCode>#,##0</c:formatCode>
                <c:ptCount val="4"/>
                <c:pt idx="0">
                  <c:v>0</c:v>
                </c:pt>
                <c:pt idx="1">
                  <c:v>0</c:v>
                </c:pt>
                <c:pt idx="2">
                  <c:v>0</c:v>
                </c:pt>
                <c:pt idx="3">
                  <c:v>223150.06172735782</c:v>
                </c:pt>
              </c:numCache>
            </c:numRef>
          </c:val>
          <c:extLst>
            <c:ext xmlns:c16="http://schemas.microsoft.com/office/drawing/2014/chart" uri="{C3380CC4-5D6E-409C-BE32-E72D297353CC}">
              <c16:uniqueId val="{00000002-1B16-4D9B-9B69-36CAE2C32BAE}"/>
            </c:ext>
          </c:extLst>
        </c:ser>
        <c:ser>
          <c:idx val="3"/>
          <c:order val="3"/>
          <c:tx>
            <c:strRef>
              <c:f>Arkusz2!$F$12</c:f>
              <c:strCache>
                <c:ptCount val="1"/>
                <c:pt idx="0">
                  <c:v>#ADR!</c:v>
                </c:pt>
              </c:strCache>
            </c:strRef>
          </c:tx>
          <c:spPr>
            <a:solidFill>
              <a:schemeClr val="accent4"/>
            </a:solidFill>
            <a:ln>
              <a:noFill/>
            </a:ln>
            <a:effectLst/>
          </c:spPr>
          <c:invertIfNegative val="0"/>
          <c:cat>
            <c:strRef>
              <c:f>Arkusz2!$G$6:$J$6</c:f>
              <c:strCache>
                <c:ptCount val="4"/>
                <c:pt idx="0">
                  <c:v>OBECNY KREDYT</c:v>
                </c:pt>
                <c:pt idx="1">
                  <c:v>Refinansowanie z  NIŻSZĄ RATĄ</c:v>
                </c:pt>
                <c:pt idx="2">
                  <c:v>Refinansowanie ze  SKRÓCENIEM OKRESU</c:v>
                </c:pt>
                <c:pt idx="3">
                  <c:v>Refinansowanie z NIŻSZĄ RATĄ i NADPŁATAMI
</c:v>
                </c:pt>
              </c:strCache>
            </c:strRef>
          </c:cat>
          <c:val>
            <c:numRef>
              <c:f>Arkusz2!$G$12:$J$12</c:f>
              <c:numCache>
                <c:formatCode>General</c:formatCode>
                <c:ptCount val="4"/>
                <c:pt idx="0">
                  <c:v>0</c:v>
                </c:pt>
                <c:pt idx="1">
                  <c:v>0</c:v>
                </c:pt>
                <c:pt idx="3">
                  <c:v>0</c:v>
                </c:pt>
              </c:numCache>
            </c:numRef>
          </c:val>
          <c:extLst>
            <c:ext xmlns:c16="http://schemas.microsoft.com/office/drawing/2014/chart" uri="{C3380CC4-5D6E-409C-BE32-E72D297353CC}">
              <c16:uniqueId val="{00000003-1B16-4D9B-9B69-36CAE2C32BAE}"/>
            </c:ext>
          </c:extLst>
        </c:ser>
        <c:dLbls>
          <c:showLegendKey val="0"/>
          <c:showVal val="0"/>
          <c:showCatName val="0"/>
          <c:showSerName val="0"/>
          <c:showPercent val="0"/>
          <c:showBubbleSize val="0"/>
        </c:dLbls>
        <c:gapWidth val="219"/>
        <c:overlap val="100"/>
        <c:axId val="1771474143"/>
        <c:axId val="1771472223"/>
      </c:barChart>
      <c:catAx>
        <c:axId val="1771474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771472223"/>
        <c:crosses val="autoZero"/>
        <c:auto val="1"/>
        <c:lblAlgn val="ctr"/>
        <c:lblOffset val="100"/>
        <c:noMultiLvlLbl val="0"/>
      </c:catAx>
      <c:valAx>
        <c:axId val="177147222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177147414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412750</xdr:colOff>
      <xdr:row>17</xdr:row>
      <xdr:rowOff>221192</xdr:rowOff>
    </xdr:from>
    <xdr:to>
      <xdr:col>12</xdr:col>
      <xdr:colOff>603250</xdr:colOff>
      <xdr:row>24</xdr:row>
      <xdr:rowOff>707572</xdr:rowOff>
    </xdr:to>
    <xdr:graphicFrame macro="">
      <xdr:nvGraphicFramePr>
        <xdr:cNvPr id="2" name="Wykres 1">
          <a:extLst>
            <a:ext uri="{FF2B5EF4-FFF2-40B4-BE49-F238E27FC236}">
              <a16:creationId xmlns:a16="http://schemas.microsoft.com/office/drawing/2014/main" id="{B9EDDBB8-6876-4DA9-BFFE-5EE9E80192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24341</xdr:colOff>
      <xdr:row>0</xdr:row>
      <xdr:rowOff>35983</xdr:rowOff>
    </xdr:from>
    <xdr:to>
      <xdr:col>1</xdr:col>
      <xdr:colOff>932392</xdr:colOff>
      <xdr:row>1</xdr:row>
      <xdr:rowOff>261747</xdr:rowOff>
    </xdr:to>
    <xdr:pic>
      <xdr:nvPicPr>
        <xdr:cNvPr id="4" name="Obraz 3">
          <a:extLst>
            <a:ext uri="{FF2B5EF4-FFF2-40B4-BE49-F238E27FC236}">
              <a16:creationId xmlns:a16="http://schemas.microsoft.com/office/drawing/2014/main" id="{B9A21522-66DE-4438-AA54-F1AF3E9C9D42}"/>
            </a:ext>
          </a:extLst>
        </xdr:cNvPr>
        <xdr:cNvPicPr>
          <a:picLocks noChangeAspect="1"/>
        </xdr:cNvPicPr>
      </xdr:nvPicPr>
      <xdr:blipFill>
        <a:blip xmlns:r="http://schemas.openxmlformats.org/officeDocument/2006/relationships" r:embed="rId2"/>
        <a:stretch>
          <a:fillRect/>
        </a:stretch>
      </xdr:blipFill>
      <xdr:spPr>
        <a:xfrm>
          <a:off x="27516" y="35983"/>
          <a:ext cx="2430992" cy="553848"/>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0.80693</cdr:x>
      <cdr:y>0.09296</cdr:y>
    </cdr:from>
    <cdr:to>
      <cdr:x>0.954</cdr:x>
      <cdr:y>0.21319</cdr:y>
    </cdr:to>
    <cdr:pic>
      <cdr:nvPicPr>
        <cdr:cNvPr id="2" name="Obraz 1">
          <a:extLst xmlns:a="http://schemas.openxmlformats.org/drawingml/2006/main">
            <a:ext uri="{FF2B5EF4-FFF2-40B4-BE49-F238E27FC236}">
              <a16:creationId xmlns:a16="http://schemas.microsoft.com/office/drawing/2014/main" id="{B9A21522-66DE-4438-AA54-F1AF3E9C9D4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11332634" y="378883"/>
          <a:ext cx="2065438" cy="49000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12700</xdr:colOff>
      <xdr:row>0</xdr:row>
      <xdr:rowOff>152400</xdr:rowOff>
    </xdr:from>
    <xdr:to>
      <xdr:col>0</xdr:col>
      <xdr:colOff>2589894</xdr:colOff>
      <xdr:row>3</xdr:row>
      <xdr:rowOff>133235</xdr:rowOff>
    </xdr:to>
    <xdr:pic>
      <xdr:nvPicPr>
        <xdr:cNvPr id="2" name="Obraz 1">
          <a:extLst>
            <a:ext uri="{FF2B5EF4-FFF2-40B4-BE49-F238E27FC236}">
              <a16:creationId xmlns:a16="http://schemas.microsoft.com/office/drawing/2014/main" id="{D23FCC71-4B5B-164E-A12D-3BE9A6941883}"/>
            </a:ext>
          </a:extLst>
        </xdr:cNvPr>
        <xdr:cNvPicPr>
          <a:picLocks noChangeAspect="1"/>
        </xdr:cNvPicPr>
      </xdr:nvPicPr>
      <xdr:blipFill>
        <a:blip xmlns:r="http://schemas.openxmlformats.org/officeDocument/2006/relationships" r:embed="rId1"/>
        <a:stretch>
          <a:fillRect/>
        </a:stretch>
      </xdr:blipFill>
      <xdr:spPr>
        <a:xfrm>
          <a:off x="12700" y="152400"/>
          <a:ext cx="2577194" cy="5523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11</xdr:row>
      <xdr:rowOff>0</xdr:rowOff>
    </xdr:from>
    <xdr:to>
      <xdr:col>17</xdr:col>
      <xdr:colOff>396875</xdr:colOff>
      <xdr:row>27</xdr:row>
      <xdr:rowOff>141288</xdr:rowOff>
    </xdr:to>
    <xdr:graphicFrame macro="">
      <xdr:nvGraphicFramePr>
        <xdr:cNvPr id="4" name="Wykres 3">
          <a:extLst>
            <a:ext uri="{FF2B5EF4-FFF2-40B4-BE49-F238E27FC236}">
              <a16:creationId xmlns:a16="http://schemas.microsoft.com/office/drawing/2014/main" id="{1BB8A434-E082-4F94-8B75-27D55EE3F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rciniwuc.com/ranking-kredytow-hipotecznych/"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marciniwuc.com/refinansowanie-sebastian/" TargetMode="External"/><Relationship Id="rId2" Type="http://schemas.openxmlformats.org/officeDocument/2006/relationships/hyperlink" Target="https://marciniwuc.com/refinansowanie-kredytu-hipotecznego" TargetMode="External"/><Relationship Id="rId1" Type="http://schemas.openxmlformats.org/officeDocument/2006/relationships/hyperlink" Target="https://docs.google.com/document/d/1wJrdscA_WeseGstRnnTXt_epqKyknZn-3Ms3ZPGziQo/edit?usp=sharing" TargetMode="External"/><Relationship Id="rId4"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CBEC6-8143-46C4-B46A-9CDA839C8AA8}">
  <sheetPr>
    <tabColor rgb="FFED6862"/>
  </sheetPr>
  <dimension ref="A1:AC612"/>
  <sheetViews>
    <sheetView tabSelected="1" zoomScale="70" zoomScaleNormal="70" workbookViewId="0">
      <selection activeCell="E10" sqref="E10"/>
    </sheetView>
  </sheetViews>
  <sheetFormatPr baseColWidth="10" defaultColWidth="8.6640625" defaultRowHeight="15" x14ac:dyDescent="0.2"/>
  <cols>
    <col min="1" max="1" width="22" style="6" customWidth="1"/>
    <col min="2" max="2" width="23.33203125" style="6" customWidth="1"/>
    <col min="3" max="3" width="25" style="6" customWidth="1"/>
    <col min="4" max="4" width="15.1640625" style="6" customWidth="1"/>
    <col min="5" max="5" width="23.1640625" style="6" customWidth="1"/>
    <col min="6" max="6" width="15.6640625" style="7" customWidth="1"/>
    <col min="7" max="7" width="35.5" style="6" customWidth="1"/>
    <col min="8" max="8" width="37.1640625" style="6" customWidth="1"/>
    <col min="9" max="9" width="1.33203125" style="7" customWidth="1"/>
    <col min="10" max="10" width="40.5" style="7" customWidth="1"/>
    <col min="11" max="11" width="41" style="6" customWidth="1"/>
    <col min="12" max="12" width="36.6640625" style="6" customWidth="1"/>
    <col min="13" max="13" width="36.33203125" style="6" customWidth="1"/>
    <col min="14" max="14" width="18.33203125" style="6" customWidth="1"/>
    <col min="15" max="15" width="28.6640625" style="6" customWidth="1"/>
    <col min="16" max="16" width="5.6640625" style="6" customWidth="1"/>
    <col min="17" max="20" width="15.83203125" style="6" customWidth="1"/>
    <col min="21" max="21" width="18.6640625" style="6" customWidth="1"/>
    <col min="22" max="22" width="15.83203125" style="6" customWidth="1"/>
    <col min="23" max="23" width="8.6640625" style="7" customWidth="1"/>
    <col min="24" max="24" width="16.5" style="7" customWidth="1"/>
    <col min="25" max="25" width="12.83203125" style="7" customWidth="1"/>
    <col min="26" max="26" width="17.33203125" style="7" bestFit="1" customWidth="1"/>
    <col min="27" max="27" width="12.83203125" style="7" customWidth="1"/>
    <col min="28" max="28" width="12.33203125" style="7" customWidth="1"/>
    <col min="29" max="29" width="11.83203125" style="7" bestFit="1" customWidth="1"/>
    <col min="30" max="16384" width="8.6640625" style="7"/>
  </cols>
  <sheetData>
    <row r="1" spans="1:22" ht="25" x14ac:dyDescent="0.3">
      <c r="A1" s="7"/>
      <c r="B1" s="7"/>
      <c r="C1" s="119" t="s">
        <v>30</v>
      </c>
      <c r="D1" s="7"/>
      <c r="E1" s="7"/>
      <c r="G1" s="7"/>
      <c r="H1" s="7"/>
      <c r="K1" s="7"/>
      <c r="L1" s="7"/>
      <c r="M1" s="7"/>
      <c r="N1" s="7"/>
      <c r="O1" s="7"/>
      <c r="P1" s="7"/>
      <c r="Q1" s="7"/>
      <c r="R1" s="7"/>
      <c r="S1" s="7"/>
      <c r="T1" s="7"/>
      <c r="U1" s="7"/>
      <c r="V1" s="7"/>
    </row>
    <row r="2" spans="1:22" ht="28" x14ac:dyDescent="0.35">
      <c r="A2" s="7"/>
      <c r="B2" s="67"/>
      <c r="C2" s="68" t="s">
        <v>31</v>
      </c>
      <c r="D2" s="69"/>
      <c r="E2" s="69"/>
      <c r="G2" s="7"/>
      <c r="H2" s="7"/>
      <c r="J2" s="151" t="s">
        <v>49</v>
      </c>
      <c r="K2" s="151"/>
      <c r="L2" s="151"/>
      <c r="M2" s="7"/>
      <c r="N2" s="7"/>
      <c r="O2" s="7"/>
      <c r="P2" s="7"/>
      <c r="Q2" s="7"/>
      <c r="R2" s="7"/>
      <c r="S2" s="7"/>
      <c r="T2" s="7"/>
      <c r="U2" s="7"/>
      <c r="V2" s="7"/>
    </row>
    <row r="3" spans="1:22" ht="3.75" customHeight="1" thickBot="1" x14ac:dyDescent="0.25">
      <c r="A3" s="7"/>
      <c r="B3" s="7"/>
      <c r="C3" s="7"/>
      <c r="D3" s="7"/>
      <c r="E3" s="7"/>
      <c r="G3" s="7"/>
      <c r="H3" s="7"/>
      <c r="K3" s="7"/>
      <c r="L3" s="7"/>
      <c r="M3" s="7"/>
      <c r="N3" s="7"/>
      <c r="O3" s="7"/>
      <c r="P3" s="7"/>
      <c r="Q3" s="7"/>
      <c r="R3" s="7"/>
      <c r="S3" s="7"/>
      <c r="T3" s="7"/>
      <c r="U3" s="7"/>
      <c r="V3" s="7"/>
    </row>
    <row r="4" spans="1:22" ht="51.75" customHeight="1" x14ac:dyDescent="0.25">
      <c r="A4" s="158" t="s">
        <v>45</v>
      </c>
      <c r="B4" s="159"/>
      <c r="C4" s="159"/>
      <c r="D4" s="159"/>
      <c r="E4" s="160"/>
      <c r="F4" s="70"/>
      <c r="G4" s="71"/>
      <c r="H4" s="65" t="s">
        <v>40</v>
      </c>
      <c r="J4" s="83" t="s">
        <v>41</v>
      </c>
      <c r="K4" s="83" t="s">
        <v>42</v>
      </c>
      <c r="L4" s="83" t="s">
        <v>52</v>
      </c>
      <c r="M4" s="7"/>
      <c r="N4" s="7"/>
      <c r="O4" s="7"/>
      <c r="P4" s="7"/>
      <c r="Q4" s="7"/>
      <c r="R4" s="7"/>
      <c r="S4" s="7"/>
      <c r="T4" s="7"/>
      <c r="U4" s="7"/>
      <c r="V4" s="7"/>
    </row>
    <row r="5" spans="1:22" ht="101.25" customHeight="1" x14ac:dyDescent="0.2">
      <c r="A5" s="149" t="s">
        <v>32</v>
      </c>
      <c r="B5" s="150"/>
      <c r="C5" s="150"/>
      <c r="D5" s="150"/>
      <c r="E5" s="58">
        <v>400000</v>
      </c>
      <c r="G5" s="7"/>
      <c r="H5" s="109" t="s">
        <v>58</v>
      </c>
      <c r="J5" s="85" t="s">
        <v>50</v>
      </c>
      <c r="K5" s="84" t="s">
        <v>53</v>
      </c>
      <c r="L5" s="84" t="s">
        <v>51</v>
      </c>
      <c r="M5" s="7"/>
      <c r="N5" s="7"/>
      <c r="O5" s="7"/>
      <c r="P5" s="7"/>
      <c r="Q5" s="7"/>
      <c r="R5" s="7"/>
      <c r="S5" s="7"/>
      <c r="T5" s="7"/>
      <c r="U5" s="7"/>
      <c r="V5" s="7"/>
    </row>
    <row r="6" spans="1:22" ht="24" x14ac:dyDescent="0.3">
      <c r="A6" s="149" t="s">
        <v>65</v>
      </c>
      <c r="B6" s="150"/>
      <c r="C6" s="150"/>
      <c r="D6" s="150"/>
      <c r="E6" s="59">
        <v>340</v>
      </c>
      <c r="F6" s="72"/>
      <c r="G6" s="105" t="s">
        <v>37</v>
      </c>
      <c r="H6" s="116">
        <f>B36</f>
        <v>2958.46</v>
      </c>
      <c r="I6" s="88"/>
      <c r="J6" s="110">
        <f>J36</f>
        <v>2726.69</v>
      </c>
      <c r="K6" s="111">
        <f>Y36</f>
        <v>2958.4599999999928</v>
      </c>
      <c r="L6" s="111">
        <f>R36</f>
        <v>2726.6852411456434</v>
      </c>
      <c r="M6" s="7"/>
      <c r="N6" s="7"/>
      <c r="O6" s="7"/>
      <c r="P6" s="7"/>
      <c r="Q6" s="7"/>
      <c r="R6" s="7"/>
      <c r="S6" s="7"/>
      <c r="T6" s="7"/>
      <c r="U6" s="7"/>
      <c r="V6" s="7"/>
    </row>
    <row r="7" spans="1:22" ht="26.25" customHeight="1" x14ac:dyDescent="0.3">
      <c r="A7" s="161" t="s">
        <v>46</v>
      </c>
      <c r="B7" s="162"/>
      <c r="C7" s="162"/>
      <c r="D7" s="162"/>
      <c r="E7" s="94">
        <v>45839</v>
      </c>
      <c r="F7" s="73"/>
      <c r="G7" s="102" t="s">
        <v>27</v>
      </c>
      <c r="H7" s="112" t="s">
        <v>36</v>
      </c>
      <c r="I7" s="88"/>
      <c r="J7" s="112" t="s">
        <v>36</v>
      </c>
      <c r="K7" s="112" t="s">
        <v>36</v>
      </c>
      <c r="L7" s="111">
        <f>H6</f>
        <v>2958.46</v>
      </c>
      <c r="M7" s="117"/>
      <c r="N7" s="7"/>
      <c r="O7" s="7"/>
      <c r="P7" s="7"/>
      <c r="Q7" s="7"/>
      <c r="R7" s="7"/>
      <c r="S7" s="7"/>
      <c r="T7" s="7"/>
      <c r="U7" s="7"/>
      <c r="V7" s="7"/>
    </row>
    <row r="8" spans="1:22" ht="49.5" customHeight="1" x14ac:dyDescent="0.3">
      <c r="A8" s="134" t="s">
        <v>47</v>
      </c>
      <c r="B8" s="135"/>
      <c r="C8" s="135"/>
      <c r="D8" s="136"/>
      <c r="E8" s="60">
        <v>5.2200000000000003E-2</v>
      </c>
      <c r="F8" s="73"/>
      <c r="G8" s="120" t="s">
        <v>26</v>
      </c>
      <c r="H8" s="121">
        <f>SUM(H9:H12)</f>
        <v>994884.47000000055</v>
      </c>
      <c r="I8" s="88"/>
      <c r="J8" s="121">
        <f>SUM(J9:J13)</f>
        <v>933072.93500019098</v>
      </c>
      <c r="K8" s="121">
        <f>SUM(K9:K13)</f>
        <v>808022.12415048177</v>
      </c>
      <c r="L8" s="121">
        <f>SUM(L9:L13)</f>
        <v>822618.44214442314</v>
      </c>
      <c r="M8" s="117"/>
      <c r="N8" s="7"/>
      <c r="O8" s="7"/>
      <c r="P8" s="7"/>
      <c r="Q8" s="7"/>
      <c r="R8" s="7"/>
      <c r="S8" s="7"/>
      <c r="T8" s="7"/>
      <c r="U8" s="7"/>
      <c r="V8" s="7"/>
    </row>
    <row r="9" spans="1:22" ht="60.75" customHeight="1" x14ac:dyDescent="0.3">
      <c r="A9" s="149" t="s">
        <v>33</v>
      </c>
      <c r="B9" s="150"/>
      <c r="C9" s="150"/>
      <c r="D9" s="150"/>
      <c r="E9" s="60">
        <v>2.5000000000000001E-2</v>
      </c>
      <c r="F9" s="73"/>
      <c r="G9" s="124" t="s">
        <v>17</v>
      </c>
      <c r="H9" s="125">
        <f>D33</f>
        <v>589884.4700318845</v>
      </c>
      <c r="I9" s="88"/>
      <c r="J9" s="125">
        <f>L33</f>
        <v>527072.93500019109</v>
      </c>
      <c r="K9" s="126">
        <f>AA33</f>
        <v>402022.12415048195</v>
      </c>
      <c r="L9" s="126">
        <f>T33</f>
        <v>416618.44214442361</v>
      </c>
      <c r="M9" s="117"/>
      <c r="N9" s="7"/>
      <c r="O9" s="7"/>
      <c r="P9" s="7"/>
      <c r="Q9" s="7"/>
      <c r="R9" s="7"/>
      <c r="S9" s="7"/>
      <c r="T9" s="7"/>
      <c r="U9" s="7"/>
      <c r="V9" s="7"/>
    </row>
    <row r="10" spans="1:22" ht="40.5" customHeight="1" x14ac:dyDescent="0.3">
      <c r="A10" s="134" t="s">
        <v>64</v>
      </c>
      <c r="B10" s="135"/>
      <c r="C10" s="135"/>
      <c r="D10" s="136"/>
      <c r="E10" s="61" t="s">
        <v>9</v>
      </c>
      <c r="F10" s="73"/>
      <c r="G10" s="92" t="s">
        <v>16</v>
      </c>
      <c r="H10" s="90">
        <f>C33</f>
        <v>399999.99996811606</v>
      </c>
      <c r="I10" s="88"/>
      <c r="J10" s="90">
        <f>K33</f>
        <v>399999.99999999994</v>
      </c>
      <c r="K10" s="89">
        <f>Z33</f>
        <v>399999.99999999977</v>
      </c>
      <c r="L10" s="89">
        <f>S33</f>
        <v>176849.93827264171</v>
      </c>
      <c r="M10" s="7"/>
      <c r="N10" s="7"/>
      <c r="O10" s="7"/>
      <c r="P10" s="7"/>
      <c r="Q10" s="7"/>
      <c r="R10" s="7"/>
      <c r="S10" s="7"/>
      <c r="T10" s="7"/>
      <c r="U10" s="7"/>
      <c r="V10" s="7"/>
    </row>
    <row r="11" spans="1:22" ht="40.5" customHeight="1" x14ac:dyDescent="0.3">
      <c r="A11" s="134" t="s">
        <v>66</v>
      </c>
      <c r="B11" s="135"/>
      <c r="C11" s="135"/>
      <c r="D11" s="136"/>
      <c r="E11" s="61">
        <v>40</v>
      </c>
      <c r="F11" s="73"/>
      <c r="G11" s="92" t="s">
        <v>15</v>
      </c>
      <c r="H11" s="89">
        <v>0</v>
      </c>
      <c r="I11" s="88"/>
      <c r="J11" s="89">
        <v>0</v>
      </c>
      <c r="K11" s="89">
        <v>0</v>
      </c>
      <c r="L11" s="89">
        <f>U33</f>
        <v>223150.06172735782</v>
      </c>
      <c r="M11" s="7"/>
      <c r="N11" s="7"/>
      <c r="O11" s="7"/>
      <c r="P11" s="7"/>
      <c r="Q11" s="7"/>
      <c r="R11" s="7"/>
      <c r="S11" s="7"/>
      <c r="T11" s="7"/>
      <c r="U11" s="7"/>
      <c r="V11" s="7"/>
    </row>
    <row r="12" spans="1:22" ht="40.5" customHeight="1" x14ac:dyDescent="0.3">
      <c r="A12" s="134" t="s">
        <v>10</v>
      </c>
      <c r="B12" s="135"/>
      <c r="C12" s="135"/>
      <c r="D12" s="136"/>
      <c r="E12" s="62">
        <v>7.9299999999999995E-2</v>
      </c>
      <c r="F12" s="73"/>
      <c r="G12" s="93" t="s">
        <v>54</v>
      </c>
      <c r="H12" s="91">
        <f>E14</f>
        <v>5000</v>
      </c>
      <c r="I12" s="88"/>
      <c r="J12" s="89">
        <f>E22</f>
        <v>5000</v>
      </c>
      <c r="K12" s="89">
        <f>E22</f>
        <v>5000</v>
      </c>
      <c r="L12" s="89">
        <f>E22</f>
        <v>5000</v>
      </c>
      <c r="M12" s="7"/>
      <c r="N12" s="7"/>
      <c r="O12" s="7"/>
      <c r="P12" s="7"/>
      <c r="Q12" s="7"/>
      <c r="R12" s="7"/>
      <c r="S12" s="7"/>
      <c r="T12" s="7"/>
      <c r="U12" s="7"/>
      <c r="V12" s="7"/>
    </row>
    <row r="13" spans="1:22" ht="40.5" customHeight="1" x14ac:dyDescent="0.3">
      <c r="A13" s="149" t="s">
        <v>39</v>
      </c>
      <c r="B13" s="150"/>
      <c r="C13" s="150"/>
      <c r="D13" s="150"/>
      <c r="E13" s="60" t="s">
        <v>5</v>
      </c>
      <c r="F13" s="164"/>
      <c r="G13" s="152" t="s">
        <v>55</v>
      </c>
      <c r="H13" s="152"/>
      <c r="I13" s="88"/>
      <c r="J13" s="113">
        <f>($E$25+$E$26-$E$27)</f>
        <v>1000</v>
      </c>
      <c r="K13" s="113">
        <f t="shared" ref="K13:L13" si="0">($E$25+$E$26-$E$27)</f>
        <v>1000</v>
      </c>
      <c r="L13" s="113">
        <f t="shared" si="0"/>
        <v>1000</v>
      </c>
      <c r="M13" s="7"/>
      <c r="N13" s="7"/>
      <c r="O13" s="7"/>
      <c r="P13" s="7"/>
      <c r="Q13" s="7"/>
      <c r="R13" s="7"/>
      <c r="S13" s="7"/>
      <c r="T13" s="7"/>
      <c r="U13" s="7"/>
      <c r="V13" s="7"/>
    </row>
    <row r="14" spans="1:22" ht="60" customHeight="1" thickBot="1" x14ac:dyDescent="0.25">
      <c r="A14" s="141" t="s">
        <v>43</v>
      </c>
      <c r="B14" s="142"/>
      <c r="C14" s="142"/>
      <c r="D14" s="142"/>
      <c r="E14" s="66">
        <v>5000</v>
      </c>
      <c r="F14" s="164"/>
      <c r="G14" s="153" t="s">
        <v>59</v>
      </c>
      <c r="H14" s="153"/>
      <c r="I14" s="101"/>
      <c r="J14" s="122">
        <f>$H$8-J8</f>
        <v>61811.534999809577</v>
      </c>
      <c r="K14" s="122">
        <f>$H$8-K8</f>
        <v>186862.34584951878</v>
      </c>
      <c r="L14" s="122">
        <f>$H$8-L8</f>
        <v>172266.02785557741</v>
      </c>
      <c r="M14" s="7"/>
      <c r="N14" s="7"/>
      <c r="O14" s="7"/>
      <c r="P14" s="7"/>
      <c r="Q14" s="7"/>
      <c r="R14" s="7"/>
      <c r="S14" s="7"/>
      <c r="T14" s="7"/>
      <c r="U14" s="7"/>
      <c r="V14" s="7"/>
    </row>
    <row r="15" spans="1:22" ht="43.5" customHeight="1" thickBot="1" x14ac:dyDescent="0.35">
      <c r="A15" s="7"/>
      <c r="B15" s="7"/>
      <c r="C15" s="7"/>
      <c r="D15" s="7"/>
      <c r="E15" s="7"/>
      <c r="F15" s="164"/>
      <c r="G15" s="104" t="s">
        <v>18</v>
      </c>
      <c r="H15" s="114">
        <f>A33</f>
        <v>340</v>
      </c>
      <c r="I15" s="87"/>
      <c r="J15" s="114">
        <f>H15</f>
        <v>340</v>
      </c>
      <c r="K15" s="114">
        <f>NPER(O36/12,-B36,E5)</f>
        <v>271.09421186343894</v>
      </c>
      <c r="L15" s="114">
        <f>Q33</f>
        <v>281</v>
      </c>
      <c r="M15" s="7"/>
      <c r="N15" s="7"/>
      <c r="O15" s="7"/>
      <c r="P15" s="7"/>
      <c r="Q15" s="7"/>
      <c r="R15" s="7"/>
      <c r="S15" s="7"/>
      <c r="T15" s="7"/>
      <c r="U15" s="7"/>
      <c r="V15" s="7"/>
    </row>
    <row r="16" spans="1:22" ht="39" customHeight="1" x14ac:dyDescent="0.3">
      <c r="A16" s="143" t="s">
        <v>44</v>
      </c>
      <c r="B16" s="144"/>
      <c r="C16" s="144"/>
      <c r="D16" s="144"/>
      <c r="E16" s="145"/>
      <c r="F16" s="165"/>
      <c r="G16" s="154" t="s">
        <v>28</v>
      </c>
      <c r="H16" s="155"/>
      <c r="I16" s="103"/>
      <c r="J16" s="123">
        <f>J15-H15</f>
        <v>0</v>
      </c>
      <c r="K16" s="123">
        <f>E6-K15</f>
        <v>68.905788136561057</v>
      </c>
      <c r="L16" s="123">
        <f>H15-L15</f>
        <v>59</v>
      </c>
      <c r="M16" s="7"/>
      <c r="N16" s="7"/>
      <c r="O16" s="7"/>
      <c r="P16" s="7"/>
      <c r="Q16" s="7"/>
      <c r="R16" s="7"/>
      <c r="S16" s="7"/>
      <c r="T16" s="7"/>
      <c r="U16" s="7"/>
      <c r="V16" s="7"/>
    </row>
    <row r="17" spans="1:29" ht="48.75" customHeight="1" x14ac:dyDescent="0.3">
      <c r="A17" s="134" t="s">
        <v>33</v>
      </c>
      <c r="B17" s="135"/>
      <c r="C17" s="135"/>
      <c r="D17" s="136"/>
      <c r="E17" s="60">
        <v>1.8499999999999999E-2</v>
      </c>
      <c r="F17" s="74"/>
      <c r="G17" s="104" t="s">
        <v>56</v>
      </c>
      <c r="H17" s="115">
        <f>EDATE($E$7,H15)</f>
        <v>56189</v>
      </c>
      <c r="I17" s="106"/>
      <c r="J17" s="115">
        <f>EDATE($E$7,J15)</f>
        <v>56189</v>
      </c>
      <c r="K17" s="115">
        <f>EDATE($E$7,K15)</f>
        <v>54089</v>
      </c>
      <c r="L17" s="115">
        <f>EDATE($E$7,L15-1)</f>
        <v>54363</v>
      </c>
      <c r="M17" s="7"/>
      <c r="N17" s="7"/>
      <c r="O17" s="7"/>
      <c r="P17" s="7"/>
      <c r="Q17" s="7"/>
      <c r="R17" s="7"/>
      <c r="S17" s="7"/>
      <c r="T17" s="7"/>
      <c r="U17" s="7"/>
      <c r="V17" s="7"/>
    </row>
    <row r="18" spans="1:29" ht="51" customHeight="1" x14ac:dyDescent="0.3">
      <c r="A18" s="134" t="s">
        <v>67</v>
      </c>
      <c r="B18" s="135"/>
      <c r="C18" s="135"/>
      <c r="D18" s="136"/>
      <c r="E18" s="61" t="s">
        <v>8</v>
      </c>
      <c r="F18" s="70"/>
      <c r="G18" s="163"/>
      <c r="H18" s="163"/>
      <c r="J18" s="86"/>
      <c r="K18" s="86"/>
      <c r="L18" s="86"/>
      <c r="M18" s="7"/>
      <c r="N18" s="7"/>
      <c r="O18" s="7"/>
      <c r="P18" s="7"/>
      <c r="Q18" s="7"/>
      <c r="R18" s="7"/>
      <c r="S18" s="7"/>
      <c r="T18" s="7"/>
      <c r="U18" s="7"/>
      <c r="V18" s="7"/>
    </row>
    <row r="19" spans="1:29" ht="52.5" customHeight="1" x14ac:dyDescent="0.2">
      <c r="A19" s="134" t="s">
        <v>10</v>
      </c>
      <c r="B19" s="135"/>
      <c r="C19" s="135"/>
      <c r="D19" s="136"/>
      <c r="E19" s="63">
        <v>5.8999999999999997E-2</v>
      </c>
      <c r="G19" s="7"/>
      <c r="H19" s="7"/>
      <c r="K19" s="7"/>
      <c r="L19" s="7"/>
      <c r="M19" s="7"/>
      <c r="N19" s="7"/>
      <c r="O19" s="7"/>
      <c r="P19" s="7"/>
      <c r="Q19" s="7"/>
      <c r="R19" s="7"/>
      <c r="S19" s="7"/>
      <c r="T19" s="7"/>
      <c r="U19" s="7"/>
      <c r="V19" s="7"/>
    </row>
    <row r="20" spans="1:29" ht="53.25" customHeight="1" x14ac:dyDescent="0.2">
      <c r="A20" s="134" t="s">
        <v>68</v>
      </c>
      <c r="B20" s="135"/>
      <c r="C20" s="135"/>
      <c r="D20" s="136"/>
      <c r="E20" s="64">
        <v>60</v>
      </c>
      <c r="G20" s="7"/>
      <c r="H20" s="7"/>
      <c r="K20" s="7"/>
      <c r="L20" s="7"/>
      <c r="M20" s="7"/>
      <c r="N20" s="7"/>
      <c r="O20" s="7"/>
      <c r="P20" s="7"/>
      <c r="Q20" s="7"/>
      <c r="R20" s="7"/>
      <c r="S20" s="7"/>
      <c r="T20" s="7"/>
      <c r="U20" s="7"/>
      <c r="V20" s="7"/>
    </row>
    <row r="21" spans="1:29" ht="51.75" customHeight="1" x14ac:dyDescent="0.2">
      <c r="A21" s="149" t="s">
        <v>38</v>
      </c>
      <c r="B21" s="150"/>
      <c r="C21" s="150"/>
      <c r="D21" s="150"/>
      <c r="E21" s="60" t="s">
        <v>5</v>
      </c>
      <c r="G21" s="7"/>
      <c r="H21" s="7"/>
      <c r="K21" s="7"/>
      <c r="L21" s="7"/>
      <c r="M21" s="7"/>
      <c r="N21" s="7"/>
      <c r="O21" s="7"/>
      <c r="P21" s="7"/>
      <c r="Q21" s="7"/>
      <c r="R21" s="7"/>
      <c r="S21" s="7"/>
      <c r="T21" s="7"/>
      <c r="U21" s="7"/>
      <c r="V21" s="7"/>
    </row>
    <row r="22" spans="1:29" ht="52.5" customHeight="1" thickBot="1" x14ac:dyDescent="0.25">
      <c r="A22" s="141" t="s">
        <v>48</v>
      </c>
      <c r="B22" s="142"/>
      <c r="C22" s="142"/>
      <c r="D22" s="142"/>
      <c r="E22" s="66">
        <v>5000</v>
      </c>
      <c r="F22" s="75"/>
      <c r="G22" s="7"/>
      <c r="H22" s="7"/>
      <c r="K22" s="7"/>
      <c r="L22" s="7"/>
      <c r="M22" s="7"/>
      <c r="N22" s="7"/>
      <c r="O22" s="7"/>
      <c r="P22" s="7"/>
      <c r="Q22" s="7"/>
      <c r="R22" s="7"/>
      <c r="S22" s="7"/>
      <c r="T22" s="7"/>
      <c r="U22" s="7"/>
      <c r="V22" s="7"/>
    </row>
    <row r="23" spans="1:29" ht="26.25" customHeight="1" thickBot="1" x14ac:dyDescent="0.25">
      <c r="A23" s="7"/>
      <c r="B23" s="7"/>
      <c r="C23" s="7"/>
      <c r="D23" s="7"/>
      <c r="E23" s="7"/>
      <c r="F23" s="75"/>
      <c r="G23" s="7"/>
      <c r="H23" s="7"/>
      <c r="K23" s="7"/>
      <c r="L23" s="7"/>
      <c r="M23" s="7"/>
      <c r="N23" s="7"/>
      <c r="O23" s="7"/>
      <c r="P23" s="7"/>
      <c r="Q23" s="7"/>
      <c r="R23" s="7"/>
      <c r="S23" s="7"/>
      <c r="T23" s="7"/>
      <c r="U23" s="7"/>
      <c r="V23" s="7"/>
    </row>
    <row r="24" spans="1:29" ht="51.75" customHeight="1" x14ac:dyDescent="0.25">
      <c r="A24" s="146" t="s">
        <v>57</v>
      </c>
      <c r="B24" s="147"/>
      <c r="C24" s="147"/>
      <c r="D24" s="147"/>
      <c r="E24" s="148"/>
      <c r="F24" s="75"/>
      <c r="G24" s="7"/>
      <c r="H24" s="7"/>
      <c r="K24" s="7"/>
      <c r="L24" s="7"/>
      <c r="M24" s="7"/>
      <c r="N24" s="7"/>
      <c r="O24" s="7"/>
      <c r="P24" s="7"/>
      <c r="Q24" s="7"/>
      <c r="R24" s="7"/>
      <c r="S24" s="7"/>
      <c r="T24" s="7"/>
      <c r="U24" s="7"/>
      <c r="V24" s="7"/>
    </row>
    <row r="25" spans="1:29" ht="57.75" customHeight="1" x14ac:dyDescent="0.2">
      <c r="A25" s="137" t="s">
        <v>69</v>
      </c>
      <c r="B25" s="135"/>
      <c r="C25" s="135"/>
      <c r="D25" s="135"/>
      <c r="E25" s="107">
        <v>0</v>
      </c>
      <c r="G25" s="7"/>
      <c r="H25" s="7"/>
      <c r="K25" s="7"/>
      <c r="L25" s="7"/>
      <c r="M25" s="7"/>
      <c r="N25" s="7"/>
      <c r="O25" s="7"/>
      <c r="P25" s="7"/>
      <c r="Q25" s="7"/>
      <c r="R25" s="7"/>
      <c r="S25" s="7"/>
      <c r="T25" s="7"/>
      <c r="U25" s="7"/>
      <c r="V25" s="7"/>
    </row>
    <row r="26" spans="1:29" ht="66" customHeight="1" x14ac:dyDescent="0.2">
      <c r="A26" s="156" t="s">
        <v>70</v>
      </c>
      <c r="B26" s="150"/>
      <c r="C26" s="150"/>
      <c r="D26" s="157"/>
      <c r="E26" s="107">
        <v>1000</v>
      </c>
      <c r="F26" s="75"/>
      <c r="G26" s="75"/>
      <c r="H26" s="7"/>
      <c r="K26" s="7"/>
      <c r="L26" s="7"/>
      <c r="M26" s="7"/>
      <c r="N26" s="7"/>
      <c r="O26" s="7"/>
      <c r="P26" s="7"/>
      <c r="Q26" s="7"/>
      <c r="R26" s="7"/>
      <c r="S26" s="7"/>
      <c r="T26" s="7"/>
      <c r="U26" s="7"/>
      <c r="V26" s="7"/>
    </row>
    <row r="27" spans="1:29" ht="70.5" customHeight="1" thickBot="1" x14ac:dyDescent="0.25">
      <c r="A27" s="138" t="s">
        <v>71</v>
      </c>
      <c r="B27" s="139"/>
      <c r="C27" s="139"/>
      <c r="D27" s="140"/>
      <c r="E27" s="108">
        <v>0</v>
      </c>
      <c r="F27" s="76"/>
      <c r="G27" s="76"/>
      <c r="H27" s="7"/>
      <c r="K27" s="7"/>
      <c r="L27" s="7"/>
      <c r="M27" s="7"/>
      <c r="N27" s="7"/>
      <c r="O27" s="7"/>
      <c r="P27" s="7"/>
      <c r="Q27" s="7"/>
      <c r="R27" s="7"/>
      <c r="S27" s="7"/>
      <c r="T27" s="7"/>
      <c r="U27" s="7"/>
      <c r="V27" s="7"/>
    </row>
    <row r="28" spans="1:29" ht="52.5" customHeight="1" x14ac:dyDescent="0.2">
      <c r="A28" s="7"/>
      <c r="B28" s="7"/>
      <c r="C28" s="7"/>
      <c r="D28" s="72"/>
      <c r="E28" s="118"/>
      <c r="F28" s="77"/>
      <c r="G28" s="7"/>
      <c r="H28" s="95"/>
      <c r="I28" s="95"/>
      <c r="J28" s="95"/>
      <c r="K28" s="95"/>
      <c r="L28" s="95"/>
      <c r="M28" s="95"/>
      <c r="N28" s="95"/>
      <c r="O28" s="76"/>
      <c r="P28" s="7"/>
      <c r="Q28" s="7"/>
      <c r="R28" s="7"/>
      <c r="S28" s="7"/>
      <c r="T28" s="7"/>
      <c r="U28" s="7"/>
      <c r="V28" s="7"/>
    </row>
    <row r="29" spans="1:29" ht="12" customHeight="1" x14ac:dyDescent="0.2">
      <c r="A29" s="7"/>
      <c r="B29" s="76"/>
      <c r="C29" s="76"/>
      <c r="D29" s="7"/>
      <c r="E29" s="7"/>
      <c r="G29" s="7"/>
      <c r="H29" s="7"/>
      <c r="K29" s="7"/>
      <c r="L29" s="7"/>
      <c r="M29" s="7"/>
      <c r="N29" s="7"/>
      <c r="O29" s="7"/>
      <c r="P29" s="77"/>
      <c r="Q29" s="7"/>
      <c r="R29" s="7"/>
      <c r="S29" s="7"/>
      <c r="T29" s="7"/>
      <c r="U29" s="7"/>
      <c r="V29" s="7"/>
    </row>
    <row r="30" spans="1:29" ht="12" customHeight="1" x14ac:dyDescent="0.2">
      <c r="A30" s="7"/>
      <c r="B30" s="7"/>
      <c r="C30" s="7"/>
      <c r="D30" s="7"/>
      <c r="E30" s="7"/>
      <c r="G30" s="7"/>
      <c r="H30" s="7"/>
      <c r="K30" s="7"/>
      <c r="L30" s="7"/>
      <c r="M30" s="7"/>
      <c r="N30" s="7"/>
      <c r="O30" s="7"/>
      <c r="P30" s="77"/>
      <c r="Q30" s="7"/>
      <c r="R30" s="7"/>
      <c r="S30" s="7"/>
      <c r="T30" s="7"/>
      <c r="U30" s="7"/>
      <c r="V30" s="7"/>
    </row>
    <row r="31" spans="1:29" s="9" customFormat="1" x14ac:dyDescent="0.2">
      <c r="P31" s="77"/>
    </row>
    <row r="32" spans="1:29" s="9" customFormat="1" ht="33" customHeight="1" x14ac:dyDescent="0.2">
      <c r="A32" s="10" t="s">
        <v>19</v>
      </c>
      <c r="B32" s="11"/>
      <c r="C32" s="11"/>
      <c r="D32" s="11"/>
      <c r="E32" s="11"/>
      <c r="F32" s="78"/>
      <c r="G32" s="11"/>
      <c r="H32" s="11"/>
      <c r="I32" s="96"/>
      <c r="J32" s="11" t="s">
        <v>24</v>
      </c>
      <c r="K32" s="11"/>
      <c r="L32" s="11"/>
      <c r="M32" s="11"/>
      <c r="N32" s="11"/>
      <c r="O32" s="11"/>
      <c r="P32" s="12"/>
      <c r="Q32" s="11" t="s">
        <v>34</v>
      </c>
      <c r="R32" s="11"/>
      <c r="S32" s="11"/>
      <c r="T32" s="11"/>
      <c r="U32" s="11"/>
      <c r="V32" s="11"/>
      <c r="X32" s="11" t="s">
        <v>35</v>
      </c>
      <c r="Y32" s="11"/>
      <c r="Z32" s="11"/>
      <c r="AA32" s="11"/>
      <c r="AB32" s="11"/>
      <c r="AC32" s="11"/>
    </row>
    <row r="33" spans="1:29" s="9" customFormat="1" ht="16.5" customHeight="1" x14ac:dyDescent="0.2">
      <c r="A33" s="8">
        <f>MAX(A36:A406)</f>
        <v>340</v>
      </c>
      <c r="B33" s="13">
        <f>SUM(B35:B406)</f>
        <v>989884.47000000509</v>
      </c>
      <c r="C33" s="14">
        <f t="shared" ref="C33:D33" si="1">SUM(C35:C406)</f>
        <v>399999.99996811606</v>
      </c>
      <c r="D33" s="14">
        <f t="shared" si="1"/>
        <v>589884.4700318845</v>
      </c>
      <c r="E33" s="132"/>
      <c r="F33" s="133"/>
      <c r="G33" s="133"/>
      <c r="H33" s="133"/>
      <c r="I33" s="97"/>
      <c r="J33" s="15">
        <f>SUM(J35:J406)</f>
        <v>927072.93999999925</v>
      </c>
      <c r="K33" s="14">
        <f t="shared" ref="K33:L33" si="2">SUM(K35:K406)</f>
        <v>399999.99999999994</v>
      </c>
      <c r="L33" s="14">
        <f t="shared" si="2"/>
        <v>527072.93500019109</v>
      </c>
      <c r="M33" s="16"/>
      <c r="N33" s="17"/>
      <c r="O33" s="17"/>
      <c r="P33" s="8"/>
      <c r="Q33" s="8">
        <f>MAX(Q36:Q406)</f>
        <v>281</v>
      </c>
      <c r="R33" s="18">
        <f>SUM(R35:R406)</f>
        <v>593468.38041706558</v>
      </c>
      <c r="S33" s="19">
        <f t="shared" ref="S33:T33" si="3">SUM(S35:S406)</f>
        <v>176849.93827264171</v>
      </c>
      <c r="T33" s="20">
        <f t="shared" si="3"/>
        <v>416618.44214442361</v>
      </c>
      <c r="U33" s="19">
        <f>SUM(U35:U406)</f>
        <v>223150.06172735782</v>
      </c>
      <c r="V33" s="21"/>
      <c r="X33" s="8">
        <f>MAX(X36:X406)</f>
        <v>272</v>
      </c>
      <c r="Y33" s="18">
        <f>SUM(Y35:Y406)</f>
        <v>804701.11999999767</v>
      </c>
      <c r="Z33" s="19">
        <f t="shared" ref="Z33:AA33" si="4">SUM(Z35:Z406)</f>
        <v>399999.99999999977</v>
      </c>
      <c r="AA33" s="20">
        <f t="shared" si="4"/>
        <v>402022.12415048195</v>
      </c>
      <c r="AB33" s="19">
        <f>SUM(AB35:AB406)</f>
        <v>0</v>
      </c>
      <c r="AC33" s="21"/>
    </row>
    <row r="34" spans="1:29" s="9" customFormat="1" ht="156" customHeight="1" x14ac:dyDescent="0.2">
      <c r="A34" s="22" t="s">
        <v>11</v>
      </c>
      <c r="B34" s="23" t="s">
        <v>2</v>
      </c>
      <c r="C34" s="24" t="s">
        <v>3</v>
      </c>
      <c r="D34" s="25" t="s">
        <v>1</v>
      </c>
      <c r="E34" s="26" t="s">
        <v>0</v>
      </c>
      <c r="F34" s="79" t="s">
        <v>4</v>
      </c>
      <c r="G34" s="27" t="s">
        <v>20</v>
      </c>
      <c r="H34" s="28" t="s">
        <v>21</v>
      </c>
      <c r="I34" s="98"/>
      <c r="J34" s="29" t="s">
        <v>2</v>
      </c>
      <c r="K34" s="30" t="s">
        <v>3</v>
      </c>
      <c r="L34" s="25" t="s">
        <v>1</v>
      </c>
      <c r="M34" s="26" t="s">
        <v>0</v>
      </c>
      <c r="N34" s="27" t="s">
        <v>23</v>
      </c>
      <c r="O34" s="27" t="s">
        <v>22</v>
      </c>
      <c r="P34" s="8"/>
      <c r="Q34" s="31" t="s">
        <v>11</v>
      </c>
      <c r="R34" s="32" t="s">
        <v>2</v>
      </c>
      <c r="S34" s="30" t="s">
        <v>3</v>
      </c>
      <c r="T34" s="25" t="s">
        <v>1</v>
      </c>
      <c r="U34" s="33" t="s">
        <v>7</v>
      </c>
      <c r="V34" s="26" t="s">
        <v>0</v>
      </c>
      <c r="X34" s="31" t="s">
        <v>11</v>
      </c>
      <c r="Y34" s="32" t="s">
        <v>2</v>
      </c>
      <c r="Z34" s="30" t="s">
        <v>3</v>
      </c>
      <c r="AA34" s="25" t="s">
        <v>1</v>
      </c>
      <c r="AB34" s="33" t="s">
        <v>7</v>
      </c>
      <c r="AC34" s="26" t="s">
        <v>0</v>
      </c>
    </row>
    <row r="35" spans="1:29" s="9" customFormat="1" x14ac:dyDescent="0.2">
      <c r="A35" s="34"/>
      <c r="B35" s="35"/>
      <c r="C35" s="34"/>
      <c r="D35" s="34"/>
      <c r="E35" s="36">
        <f>E5</f>
        <v>400000</v>
      </c>
      <c r="F35" s="80"/>
      <c r="G35" s="37"/>
      <c r="H35" s="38"/>
      <c r="I35" s="99"/>
      <c r="J35" s="39"/>
      <c r="K35" s="34"/>
      <c r="L35" s="34"/>
      <c r="M35" s="36">
        <f>E5</f>
        <v>400000</v>
      </c>
      <c r="N35" s="37"/>
      <c r="O35" s="37"/>
      <c r="P35" s="8"/>
      <c r="Q35" s="34"/>
      <c r="R35" s="34"/>
      <c r="S35" s="34"/>
      <c r="T35" s="34"/>
      <c r="U35" s="34"/>
      <c r="V35" s="36">
        <f>E5</f>
        <v>400000</v>
      </c>
      <c r="X35" s="34"/>
      <c r="Y35" s="34"/>
      <c r="Z35" s="34"/>
      <c r="AA35" s="34"/>
      <c r="AB35" s="34"/>
      <c r="AC35" s="36">
        <f>E5</f>
        <v>400000</v>
      </c>
    </row>
    <row r="36" spans="1:29" s="9" customFormat="1" x14ac:dyDescent="0.2">
      <c r="A36" s="34">
        <f t="shared" ref="A36:A99" si="5">IFERROR(IF(A35+1&lt;=$E$6,A35+1,""),"")</f>
        <v>1</v>
      </c>
      <c r="B36" s="40">
        <f t="shared" ref="B36:B99" si="6">IF($A36&lt;&gt;"",ROUND(IF($E$13="raty równe",-PMT(H36/12,$E$6-A35,E35,0),C36+D36),2),"")</f>
        <v>2958.46</v>
      </c>
      <c r="C36" s="40">
        <f t="shared" ref="C36:C99" si="7">IF($A36&lt;&gt;"",IF($E$13="raty malejące",E35/($E$6-A35),IF(B36-D36&gt;E35,E35,B36-D36)),"")</f>
        <v>315.12666666666655</v>
      </c>
      <c r="D36" s="40">
        <f>IF($A36&lt;&gt;"",E35*H36/12,"")</f>
        <v>2643.3333333333335</v>
      </c>
      <c r="E36" s="36">
        <f>IF($A36&lt;&gt;"",E35-C36,"")</f>
        <v>399684.87333333335</v>
      </c>
      <c r="F36" s="81">
        <f t="shared" ref="F36:F99" si="8">$E$8</f>
        <v>5.2200000000000003E-2</v>
      </c>
      <c r="G36" s="41">
        <f t="shared" ref="G36:G99" si="9">IF(A36&lt;&gt;"",$E$9,"")</f>
        <v>2.5000000000000001E-2</v>
      </c>
      <c r="H36" s="42">
        <f t="shared" ref="H36:H99" si="10">IF($A36&lt;&gt;"",IF(AND($E$10="TAK",$A36&lt;=$E$11),$E$12,F36+G36),"")</f>
        <v>7.9299999999999995E-2</v>
      </c>
      <c r="I36" s="100"/>
      <c r="J36" s="43">
        <f t="shared" ref="J36:J99" si="11">IF($A36&lt;&gt;"",ROUND(IF($E$13="raty równe",-PMT(O36/12,$E$6-A35,M35,0),K36+L36),2),"")</f>
        <v>2726.69</v>
      </c>
      <c r="K36" s="40">
        <f t="shared" ref="K36:K99" si="12">IF($A36&lt;&gt;"",IF($E$13="raty malejące",M35/($E$6-A35),IF(J36-L36&gt;M35,M35,J36-L36)),"")</f>
        <v>370.02333333333354</v>
      </c>
      <c r="L36" s="40">
        <f t="shared" ref="L36:L99" si="13">IF($A36&lt;&gt;"",M35*O36/12,"")</f>
        <v>2356.6666666666665</v>
      </c>
      <c r="M36" s="36">
        <f>IF($A36&lt;&gt;"",M35-K36,"")</f>
        <v>399629.97666666668</v>
      </c>
      <c r="N36" s="41">
        <f t="shared" ref="N36:N99" si="14">IF(A36&lt;&gt;"",$E$17,"")</f>
        <v>1.8499999999999999E-2</v>
      </c>
      <c r="O36" s="44">
        <f t="shared" ref="O36:O99" si="15">IF($A36&lt;&gt;"",IF(AND($E$18="TAK",$A36&lt;=$E$20),$E$19,N36+F36),"")</f>
        <v>7.0699999999999999E-2</v>
      </c>
      <c r="P36" s="8"/>
      <c r="Q36" s="34">
        <f t="shared" ref="Q36:Q99" si="16">IFERROR(IF(V35&gt;0,A36,""),"")</f>
        <v>1</v>
      </c>
      <c r="R36" s="40">
        <f t="shared" ref="R36:R99" si="17">IF(Q36&lt;&gt;"",IF($E$21="raty równe",-PMT(O36/12,$E$6-A35,V35,0),S36+T36),0)</f>
        <v>2726.6852411456434</v>
      </c>
      <c r="S36" s="40">
        <f t="shared" ref="S36:S99" si="18">IF(Q36&lt;&gt;"",IF($E$21="raty malejące",V35/($E$6-Q35),IF(R36-T36&gt;V35,V35,R36-T36)),"")</f>
        <v>370.01857447897692</v>
      </c>
      <c r="T36" s="40">
        <f t="shared" ref="T36:T99" si="19">IF(Q36&lt;&gt;"",V35*O36/12,0)</f>
        <v>2356.6666666666665</v>
      </c>
      <c r="U36" s="45">
        <f t="shared" ref="U36:U99" si="20">IF(Q36&lt;&gt;"",MIN(MAX(B36-R36,0),V35-S36),0)</f>
        <v>231.77475885435661</v>
      </c>
      <c r="V36" s="36">
        <f t="shared" ref="V36:V99" si="21">IF(Q36&lt;&gt;"",IF(U36&lt;&gt;"",V35-S36-U36,V35-S36),0)</f>
        <v>399398.20666666667</v>
      </c>
      <c r="W36" s="57">
        <f>S36+U36-Z36</f>
        <v>7.2759576141834259E-12</v>
      </c>
      <c r="X36" s="34">
        <f t="shared" ref="X36:X99" si="22">IFERROR(IF(AC35&gt;0,A36,""),"")</f>
        <v>1</v>
      </c>
      <c r="Y36" s="40">
        <f t="shared" ref="Y36:Y99" si="23">IF(X36&lt;&gt;"",IF($E$21="raty równe",-PMT(O36/12,$K$15-A35,AC35,0),Z36+AA36),0)</f>
        <v>2958.4599999999928</v>
      </c>
      <c r="Z36" s="40">
        <f t="shared" ref="Z36:Z99" si="24">IF(X36&lt;&gt;"",IF($E$21="raty malejące",AC35/($E$6-X35),IF(Y36-AA36&gt;AC35,AC35,Y36-AA36)),"")</f>
        <v>601.79333333332625</v>
      </c>
      <c r="AA36" s="40">
        <f t="shared" ref="AA36:AA99" si="25">IF(X36&lt;&gt;"",AC35*O36/12,0)</f>
        <v>2356.6666666666665</v>
      </c>
      <c r="AB36" s="45">
        <f t="shared" ref="AB36:AB99" si="26">IF(X36&lt;&gt;"",MIN(MAX(I36-Y36,0),AC35-Z36),0)</f>
        <v>0</v>
      </c>
      <c r="AC36" s="36">
        <f t="shared" ref="AC36:AC99" si="27">IF(X36&lt;&gt;"",IF(AB36&lt;&gt;"",AC35-Z36-AB36,AC35-Z36),0)</f>
        <v>399398.20666666667</v>
      </c>
    </row>
    <row r="37" spans="1:29" x14ac:dyDescent="0.2">
      <c r="A37" s="34">
        <f t="shared" si="5"/>
        <v>2</v>
      </c>
      <c r="B37" s="40">
        <f t="shared" si="6"/>
        <v>2958.46</v>
      </c>
      <c r="C37" s="40">
        <f t="shared" si="7"/>
        <v>317.20912872222243</v>
      </c>
      <c r="D37" s="40">
        <f t="shared" ref="D37:D100" si="28">IF($A37&lt;&gt;"",E36*H37/12,"")</f>
        <v>2641.2508712777776</v>
      </c>
      <c r="E37" s="36">
        <f t="shared" ref="E37:E100" si="29">IF($A37&lt;&gt;"",E36-C37,"")</f>
        <v>399367.66420461115</v>
      </c>
      <c r="F37" s="81">
        <f t="shared" si="8"/>
        <v>5.2200000000000003E-2</v>
      </c>
      <c r="G37" s="41">
        <f t="shared" si="9"/>
        <v>2.5000000000000001E-2</v>
      </c>
      <c r="H37" s="42">
        <f t="shared" si="10"/>
        <v>7.9299999999999995E-2</v>
      </c>
      <c r="I37" s="100"/>
      <c r="J37" s="43">
        <f t="shared" si="11"/>
        <v>2726.69</v>
      </c>
      <c r="K37" s="40">
        <f t="shared" si="12"/>
        <v>372.20338747222195</v>
      </c>
      <c r="L37" s="40">
        <f t="shared" si="13"/>
        <v>2354.4866125277781</v>
      </c>
      <c r="M37" s="36">
        <f t="shared" ref="M37:M100" si="30">IF($A37&lt;&gt;"",M36-K37,"")</f>
        <v>399257.77327919449</v>
      </c>
      <c r="N37" s="41">
        <f t="shared" si="14"/>
        <v>1.8499999999999999E-2</v>
      </c>
      <c r="O37" s="44">
        <f t="shared" si="15"/>
        <v>7.0699999999999999E-2</v>
      </c>
      <c r="Q37" s="34">
        <f t="shared" si="16"/>
        <v>2</v>
      </c>
      <c r="R37" s="40">
        <f t="shared" si="17"/>
        <v>2725.1038362370737</v>
      </c>
      <c r="S37" s="40">
        <f t="shared" si="18"/>
        <v>371.98273529262906</v>
      </c>
      <c r="T37" s="40">
        <f t="shared" si="19"/>
        <v>2353.1211009444446</v>
      </c>
      <c r="U37" s="45">
        <f t="shared" si="20"/>
        <v>233.35616376292637</v>
      </c>
      <c r="V37" s="36">
        <f t="shared" si="21"/>
        <v>398792.86776761111</v>
      </c>
      <c r="W37" s="57">
        <f t="shared" ref="W37:W100" si="31">S37+U37-Z37</f>
        <v>7.2759576141834259E-12</v>
      </c>
      <c r="X37" s="34">
        <f t="shared" si="22"/>
        <v>2</v>
      </c>
      <c r="Y37" s="40">
        <f t="shared" si="23"/>
        <v>2958.4599999999928</v>
      </c>
      <c r="Z37" s="40">
        <f t="shared" si="24"/>
        <v>605.33889905554815</v>
      </c>
      <c r="AA37" s="40">
        <f t="shared" si="25"/>
        <v>2353.1211009444446</v>
      </c>
      <c r="AB37" s="45">
        <f t="shared" si="26"/>
        <v>0</v>
      </c>
      <c r="AC37" s="36">
        <f t="shared" si="27"/>
        <v>398792.86776761111</v>
      </c>
    </row>
    <row r="38" spans="1:29" x14ac:dyDescent="0.2">
      <c r="A38" s="34">
        <f t="shared" si="5"/>
        <v>3</v>
      </c>
      <c r="B38" s="40">
        <f t="shared" si="6"/>
        <v>2958.46</v>
      </c>
      <c r="C38" s="40">
        <f t="shared" si="7"/>
        <v>319.30535238119455</v>
      </c>
      <c r="D38" s="40">
        <f t="shared" si="28"/>
        <v>2639.1546476188055</v>
      </c>
      <c r="E38" s="36">
        <f t="shared" si="29"/>
        <v>399048.35885222995</v>
      </c>
      <c r="F38" s="81">
        <f t="shared" si="8"/>
        <v>5.2200000000000003E-2</v>
      </c>
      <c r="G38" s="41">
        <f t="shared" si="9"/>
        <v>2.5000000000000001E-2</v>
      </c>
      <c r="H38" s="42">
        <f t="shared" si="10"/>
        <v>7.9299999999999995E-2</v>
      </c>
      <c r="I38" s="100"/>
      <c r="J38" s="43">
        <f t="shared" si="11"/>
        <v>2726.69</v>
      </c>
      <c r="K38" s="40">
        <f t="shared" si="12"/>
        <v>374.39628576341238</v>
      </c>
      <c r="L38" s="40">
        <f t="shared" si="13"/>
        <v>2352.2937142365877</v>
      </c>
      <c r="M38" s="36">
        <f t="shared" si="30"/>
        <v>398883.37699343107</v>
      </c>
      <c r="N38" s="41">
        <f t="shared" si="14"/>
        <v>1.8499999999999999E-2</v>
      </c>
      <c r="O38" s="44">
        <f t="shared" si="15"/>
        <v>7.0699999999999999E-2</v>
      </c>
      <c r="Q38" s="34">
        <f t="shared" si="16"/>
        <v>3</v>
      </c>
      <c r="R38" s="40">
        <f t="shared" si="17"/>
        <v>2723.5101570778079</v>
      </c>
      <c r="S38" s="40">
        <f t="shared" si="18"/>
        <v>373.95551114696582</v>
      </c>
      <c r="T38" s="40">
        <f t="shared" si="19"/>
        <v>2349.5546459308421</v>
      </c>
      <c r="U38" s="45">
        <f t="shared" si="20"/>
        <v>234.94984292219215</v>
      </c>
      <c r="V38" s="36">
        <f t="shared" si="21"/>
        <v>398183.96241354191</v>
      </c>
      <c r="W38" s="57">
        <f t="shared" si="31"/>
        <v>7.73070496506989E-12</v>
      </c>
      <c r="X38" s="34">
        <f t="shared" si="22"/>
        <v>3</v>
      </c>
      <c r="Y38" s="40">
        <f t="shared" si="23"/>
        <v>2958.4599999999923</v>
      </c>
      <c r="Z38" s="40">
        <f t="shared" si="24"/>
        <v>608.90535406915023</v>
      </c>
      <c r="AA38" s="40">
        <f t="shared" si="25"/>
        <v>2349.5546459308421</v>
      </c>
      <c r="AB38" s="45">
        <f t="shared" si="26"/>
        <v>0</v>
      </c>
      <c r="AC38" s="36">
        <f t="shared" si="27"/>
        <v>398183.96241354197</v>
      </c>
    </row>
    <row r="39" spans="1:29" x14ac:dyDescent="0.2">
      <c r="A39" s="34">
        <f t="shared" si="5"/>
        <v>4</v>
      </c>
      <c r="B39" s="40">
        <f t="shared" si="6"/>
        <v>2958.46</v>
      </c>
      <c r="C39" s="40">
        <f t="shared" si="7"/>
        <v>321.41542858484718</v>
      </c>
      <c r="D39" s="40">
        <f t="shared" si="28"/>
        <v>2637.0445714151529</v>
      </c>
      <c r="E39" s="36">
        <f t="shared" si="29"/>
        <v>398726.94342364511</v>
      </c>
      <c r="F39" s="81">
        <f t="shared" si="8"/>
        <v>5.2200000000000003E-2</v>
      </c>
      <c r="G39" s="41">
        <f t="shared" si="9"/>
        <v>2.5000000000000001E-2</v>
      </c>
      <c r="H39" s="42">
        <f t="shared" si="10"/>
        <v>7.9299999999999995E-2</v>
      </c>
      <c r="I39" s="100"/>
      <c r="J39" s="43">
        <f t="shared" si="11"/>
        <v>2726.69</v>
      </c>
      <c r="K39" s="40">
        <f t="shared" si="12"/>
        <v>376.60210388036876</v>
      </c>
      <c r="L39" s="40">
        <f t="shared" si="13"/>
        <v>2350.0878961196313</v>
      </c>
      <c r="M39" s="36">
        <f t="shared" si="30"/>
        <v>398506.7748895507</v>
      </c>
      <c r="N39" s="41">
        <f t="shared" si="14"/>
        <v>1.8499999999999999E-2</v>
      </c>
      <c r="O39" s="44">
        <f t="shared" si="15"/>
        <v>7.0699999999999999E-2</v>
      </c>
      <c r="Q39" s="34">
        <f t="shared" si="16"/>
        <v>4</v>
      </c>
      <c r="R39" s="40">
        <f t="shared" si="17"/>
        <v>2721.9040880285784</v>
      </c>
      <c r="S39" s="40">
        <f t="shared" si="18"/>
        <v>375.93690947546065</v>
      </c>
      <c r="T39" s="40">
        <f t="shared" si="19"/>
        <v>2345.9671785531177</v>
      </c>
      <c r="U39" s="45">
        <f t="shared" si="20"/>
        <v>236.55591197142166</v>
      </c>
      <c r="V39" s="36">
        <f t="shared" si="21"/>
        <v>397571.469592095</v>
      </c>
      <c r="W39" s="57">
        <f t="shared" si="31"/>
        <v>7.73070496506989E-12</v>
      </c>
      <c r="X39" s="34">
        <f t="shared" si="22"/>
        <v>4</v>
      </c>
      <c r="Y39" s="40">
        <f t="shared" si="23"/>
        <v>2958.4599999999928</v>
      </c>
      <c r="Z39" s="40">
        <f t="shared" si="24"/>
        <v>612.49282144687459</v>
      </c>
      <c r="AA39" s="40">
        <f t="shared" si="25"/>
        <v>2345.9671785531182</v>
      </c>
      <c r="AB39" s="45">
        <f t="shared" si="26"/>
        <v>0</v>
      </c>
      <c r="AC39" s="36">
        <f t="shared" si="27"/>
        <v>397571.46959209512</v>
      </c>
    </row>
    <row r="40" spans="1:29" x14ac:dyDescent="0.2">
      <c r="A40" s="34">
        <f t="shared" si="5"/>
        <v>5</v>
      </c>
      <c r="B40" s="40">
        <f t="shared" si="6"/>
        <v>2958.46</v>
      </c>
      <c r="C40" s="40">
        <f t="shared" si="7"/>
        <v>323.53944887541229</v>
      </c>
      <c r="D40" s="40">
        <f t="shared" si="28"/>
        <v>2634.9205511245877</v>
      </c>
      <c r="E40" s="36">
        <f t="shared" si="29"/>
        <v>398403.4039747697</v>
      </c>
      <c r="F40" s="81">
        <f t="shared" si="8"/>
        <v>5.2200000000000003E-2</v>
      </c>
      <c r="G40" s="41">
        <f t="shared" si="9"/>
        <v>2.5000000000000001E-2</v>
      </c>
      <c r="H40" s="42">
        <f t="shared" si="10"/>
        <v>7.9299999999999995E-2</v>
      </c>
      <c r="I40" s="100"/>
      <c r="J40" s="43">
        <f t="shared" si="11"/>
        <v>2726.69</v>
      </c>
      <c r="K40" s="40">
        <f t="shared" si="12"/>
        <v>378.8209179423975</v>
      </c>
      <c r="L40" s="40">
        <f t="shared" si="13"/>
        <v>2347.8690820576026</v>
      </c>
      <c r="M40" s="36">
        <f t="shared" si="30"/>
        <v>398127.95397160831</v>
      </c>
      <c r="N40" s="41">
        <f t="shared" si="14"/>
        <v>1.8499999999999999E-2</v>
      </c>
      <c r="O40" s="44">
        <f t="shared" si="15"/>
        <v>7.0699999999999999E-2</v>
      </c>
      <c r="Q40" s="34">
        <f t="shared" si="16"/>
        <v>5</v>
      </c>
      <c r="R40" s="40">
        <f t="shared" si="17"/>
        <v>2720.2855120759532</v>
      </c>
      <c r="S40" s="40">
        <f t="shared" si="18"/>
        <v>377.92693706252658</v>
      </c>
      <c r="T40" s="40">
        <f t="shared" si="19"/>
        <v>2342.3585750134266</v>
      </c>
      <c r="U40" s="45">
        <f t="shared" si="20"/>
        <v>238.17448792404684</v>
      </c>
      <c r="V40" s="36">
        <f t="shared" si="21"/>
        <v>396955.36816710845</v>
      </c>
      <c r="W40" s="57">
        <f t="shared" si="31"/>
        <v>7.73070496506989E-12</v>
      </c>
      <c r="X40" s="34">
        <f t="shared" si="22"/>
        <v>5</v>
      </c>
      <c r="Y40" s="40">
        <f t="shared" si="23"/>
        <v>2958.4599999999928</v>
      </c>
      <c r="Z40" s="40">
        <f t="shared" si="24"/>
        <v>616.10142498656569</v>
      </c>
      <c r="AA40" s="40">
        <f t="shared" si="25"/>
        <v>2342.3585750134271</v>
      </c>
      <c r="AB40" s="45">
        <f t="shared" si="26"/>
        <v>0</v>
      </c>
      <c r="AC40" s="36">
        <f t="shared" si="27"/>
        <v>396955.36816710857</v>
      </c>
    </row>
    <row r="41" spans="1:29" x14ac:dyDescent="0.2">
      <c r="A41" s="34">
        <f t="shared" si="5"/>
        <v>6</v>
      </c>
      <c r="B41" s="40">
        <f t="shared" si="6"/>
        <v>2958.46</v>
      </c>
      <c r="C41" s="40">
        <f t="shared" si="7"/>
        <v>325.67750540006364</v>
      </c>
      <c r="D41" s="40">
        <f t="shared" si="28"/>
        <v>2632.7824945999364</v>
      </c>
      <c r="E41" s="36">
        <f t="shared" si="29"/>
        <v>398077.72646936961</v>
      </c>
      <c r="F41" s="81">
        <f t="shared" si="8"/>
        <v>5.2200000000000003E-2</v>
      </c>
      <c r="G41" s="41">
        <f t="shared" si="9"/>
        <v>2.5000000000000001E-2</v>
      </c>
      <c r="H41" s="42">
        <f t="shared" si="10"/>
        <v>7.9299999999999995E-2</v>
      </c>
      <c r="I41" s="100"/>
      <c r="J41" s="43">
        <f t="shared" si="11"/>
        <v>2726.69</v>
      </c>
      <c r="K41" s="40">
        <f t="shared" si="12"/>
        <v>381.05280451727458</v>
      </c>
      <c r="L41" s="40">
        <f t="shared" si="13"/>
        <v>2345.6371954827255</v>
      </c>
      <c r="M41" s="36">
        <f t="shared" si="30"/>
        <v>397746.90116709104</v>
      </c>
      <c r="N41" s="41">
        <f t="shared" si="14"/>
        <v>1.8499999999999999E-2</v>
      </c>
      <c r="O41" s="44">
        <f t="shared" si="15"/>
        <v>7.0699999999999999E-2</v>
      </c>
      <c r="Q41" s="34">
        <f t="shared" si="16"/>
        <v>6</v>
      </c>
      <c r="R41" s="40">
        <f t="shared" si="17"/>
        <v>2718.6543108119167</v>
      </c>
      <c r="S41" s="40">
        <f t="shared" si="18"/>
        <v>379.92560002736946</v>
      </c>
      <c r="T41" s="40">
        <f t="shared" si="19"/>
        <v>2338.7287107845473</v>
      </c>
      <c r="U41" s="45">
        <f t="shared" si="20"/>
        <v>239.80568918808331</v>
      </c>
      <c r="V41" s="36">
        <f t="shared" si="21"/>
        <v>396335.636877893</v>
      </c>
      <c r="W41" s="57">
        <f t="shared" si="31"/>
        <v>8.1854523159563541E-12</v>
      </c>
      <c r="X41" s="34">
        <f t="shared" si="22"/>
        <v>6</v>
      </c>
      <c r="Y41" s="40">
        <f t="shared" si="23"/>
        <v>2958.4599999999928</v>
      </c>
      <c r="Z41" s="40">
        <f t="shared" si="24"/>
        <v>619.73128921544458</v>
      </c>
      <c r="AA41" s="40">
        <f t="shared" si="25"/>
        <v>2338.7287107845482</v>
      </c>
      <c r="AB41" s="45">
        <f t="shared" si="26"/>
        <v>0</v>
      </c>
      <c r="AC41" s="36">
        <f t="shared" si="27"/>
        <v>396335.63687789312</v>
      </c>
    </row>
    <row r="42" spans="1:29" x14ac:dyDescent="0.2">
      <c r="A42" s="34">
        <f t="shared" si="5"/>
        <v>7</v>
      </c>
      <c r="B42" s="40">
        <f t="shared" si="6"/>
        <v>2958.46</v>
      </c>
      <c r="C42" s="40">
        <f t="shared" si="7"/>
        <v>327.82969091491623</v>
      </c>
      <c r="D42" s="40">
        <f t="shared" si="28"/>
        <v>2630.6303090850838</v>
      </c>
      <c r="E42" s="36">
        <f t="shared" si="29"/>
        <v>397749.89677845471</v>
      </c>
      <c r="F42" s="81">
        <f t="shared" si="8"/>
        <v>5.2200000000000003E-2</v>
      </c>
      <c r="G42" s="41">
        <f t="shared" si="9"/>
        <v>2.5000000000000001E-2</v>
      </c>
      <c r="H42" s="42">
        <f t="shared" si="10"/>
        <v>7.9299999999999995E-2</v>
      </c>
      <c r="I42" s="100"/>
      <c r="J42" s="43">
        <f t="shared" si="11"/>
        <v>2726.69</v>
      </c>
      <c r="K42" s="40">
        <f t="shared" si="12"/>
        <v>383.29784062388899</v>
      </c>
      <c r="L42" s="40">
        <f t="shared" si="13"/>
        <v>2343.3921593761111</v>
      </c>
      <c r="M42" s="36">
        <f t="shared" si="30"/>
        <v>397363.60332646716</v>
      </c>
      <c r="N42" s="41">
        <f t="shared" si="14"/>
        <v>1.8499999999999999E-2</v>
      </c>
      <c r="O42" s="44">
        <f t="shared" si="15"/>
        <v>7.0699999999999999E-2</v>
      </c>
      <c r="Q42" s="34">
        <f t="shared" si="16"/>
        <v>7</v>
      </c>
      <c r="R42" s="40">
        <f t="shared" si="17"/>
        <v>2717.0103644130977</v>
      </c>
      <c r="S42" s="40">
        <f t="shared" si="18"/>
        <v>381.93290380751159</v>
      </c>
      <c r="T42" s="40">
        <f t="shared" si="19"/>
        <v>2335.0774606055861</v>
      </c>
      <c r="U42" s="45">
        <f t="shared" si="20"/>
        <v>241.44963558690233</v>
      </c>
      <c r="V42" s="36">
        <f t="shared" si="21"/>
        <v>395712.25433849863</v>
      </c>
      <c r="W42" s="57">
        <f t="shared" si="31"/>
        <v>7.73070496506989E-12</v>
      </c>
      <c r="X42" s="34">
        <f t="shared" si="22"/>
        <v>7</v>
      </c>
      <c r="Y42" s="40">
        <f t="shared" si="23"/>
        <v>2958.4599999999932</v>
      </c>
      <c r="Z42" s="40">
        <f t="shared" si="24"/>
        <v>623.38253939440619</v>
      </c>
      <c r="AA42" s="40">
        <f t="shared" si="25"/>
        <v>2335.077460605587</v>
      </c>
      <c r="AB42" s="45">
        <f t="shared" si="26"/>
        <v>0</v>
      </c>
      <c r="AC42" s="36">
        <f t="shared" si="27"/>
        <v>395712.25433849869</v>
      </c>
    </row>
    <row r="43" spans="1:29" x14ac:dyDescent="0.2">
      <c r="A43" s="34">
        <f t="shared" si="5"/>
        <v>8</v>
      </c>
      <c r="B43" s="40">
        <f t="shared" si="6"/>
        <v>2958.46</v>
      </c>
      <c r="C43" s="40">
        <f t="shared" si="7"/>
        <v>329.99609878904539</v>
      </c>
      <c r="D43" s="40">
        <f t="shared" si="28"/>
        <v>2628.4639012109546</v>
      </c>
      <c r="E43" s="36">
        <f t="shared" si="29"/>
        <v>397419.90067966568</v>
      </c>
      <c r="F43" s="81">
        <f t="shared" si="8"/>
        <v>5.2200000000000003E-2</v>
      </c>
      <c r="G43" s="41">
        <f t="shared" si="9"/>
        <v>2.5000000000000001E-2</v>
      </c>
      <c r="H43" s="42">
        <f t="shared" si="10"/>
        <v>7.9299999999999995E-2</v>
      </c>
      <c r="I43" s="100"/>
      <c r="J43" s="43">
        <f t="shared" si="11"/>
        <v>2726.69</v>
      </c>
      <c r="K43" s="40">
        <f t="shared" si="12"/>
        <v>385.55610373489799</v>
      </c>
      <c r="L43" s="40">
        <f t="shared" si="13"/>
        <v>2341.1338962651021</v>
      </c>
      <c r="M43" s="36">
        <f t="shared" si="30"/>
        <v>396978.04722273228</v>
      </c>
      <c r="N43" s="41">
        <f t="shared" si="14"/>
        <v>1.8499999999999999E-2</v>
      </c>
      <c r="O43" s="44">
        <f t="shared" si="15"/>
        <v>7.0699999999999999E-2</v>
      </c>
      <c r="Q43" s="34">
        <f t="shared" si="16"/>
        <v>8</v>
      </c>
      <c r="R43" s="40">
        <f t="shared" si="17"/>
        <v>2715.3535516196093</v>
      </c>
      <c r="S43" s="40">
        <f t="shared" si="18"/>
        <v>383.94885314195471</v>
      </c>
      <c r="T43" s="40">
        <f t="shared" si="19"/>
        <v>2331.4046984776546</v>
      </c>
      <c r="U43" s="45">
        <f t="shared" si="20"/>
        <v>243.1064483803907</v>
      </c>
      <c r="V43" s="36">
        <f t="shared" si="21"/>
        <v>395085.19903697626</v>
      </c>
      <c r="W43" s="57">
        <f t="shared" si="31"/>
        <v>7.73070496506989E-12</v>
      </c>
      <c r="X43" s="34">
        <f t="shared" si="22"/>
        <v>8</v>
      </c>
      <c r="Y43" s="40">
        <f t="shared" si="23"/>
        <v>2958.4599999999923</v>
      </c>
      <c r="Z43" s="40">
        <f t="shared" si="24"/>
        <v>627.05530152233769</v>
      </c>
      <c r="AA43" s="40">
        <f t="shared" si="25"/>
        <v>2331.4046984776546</v>
      </c>
      <c r="AB43" s="45">
        <f t="shared" si="26"/>
        <v>0</v>
      </c>
      <c r="AC43" s="36">
        <f t="shared" si="27"/>
        <v>395085.19903697638</v>
      </c>
    </row>
    <row r="44" spans="1:29" x14ac:dyDescent="0.2">
      <c r="A44" s="34">
        <f t="shared" si="5"/>
        <v>9</v>
      </c>
      <c r="B44" s="40">
        <f t="shared" si="6"/>
        <v>2958.46</v>
      </c>
      <c r="C44" s="40">
        <f t="shared" si="7"/>
        <v>332.17682300854312</v>
      </c>
      <c r="D44" s="40">
        <f t="shared" si="28"/>
        <v>2626.2831769914569</v>
      </c>
      <c r="E44" s="36">
        <f t="shared" si="29"/>
        <v>397087.72385665716</v>
      </c>
      <c r="F44" s="81">
        <f t="shared" si="8"/>
        <v>5.2200000000000003E-2</v>
      </c>
      <c r="G44" s="41">
        <f t="shared" si="9"/>
        <v>2.5000000000000001E-2</v>
      </c>
      <c r="H44" s="42">
        <f t="shared" si="10"/>
        <v>7.9299999999999995E-2</v>
      </c>
      <c r="I44" s="100"/>
      <c r="J44" s="43">
        <f t="shared" si="11"/>
        <v>2726.68</v>
      </c>
      <c r="K44" s="40">
        <f t="shared" si="12"/>
        <v>387.81767177940219</v>
      </c>
      <c r="L44" s="40">
        <f t="shared" si="13"/>
        <v>2338.8623282205976</v>
      </c>
      <c r="M44" s="36">
        <f t="shared" si="30"/>
        <v>396590.22955095285</v>
      </c>
      <c r="N44" s="41">
        <f t="shared" si="14"/>
        <v>1.8499999999999999E-2</v>
      </c>
      <c r="O44" s="44">
        <f t="shared" si="15"/>
        <v>7.0699999999999999E-2</v>
      </c>
      <c r="Q44" s="34">
        <f t="shared" si="16"/>
        <v>9</v>
      </c>
      <c r="R44" s="40">
        <f t="shared" si="17"/>
        <v>2713.683749713518</v>
      </c>
      <c r="S44" s="40">
        <f t="shared" si="18"/>
        <v>385.97345205399961</v>
      </c>
      <c r="T44" s="40">
        <f t="shared" si="19"/>
        <v>2327.7102976595183</v>
      </c>
      <c r="U44" s="45">
        <f t="shared" si="20"/>
        <v>244.77625028648208</v>
      </c>
      <c r="V44" s="36">
        <f t="shared" si="21"/>
        <v>394454.44933463575</v>
      </c>
      <c r="W44" s="57">
        <f t="shared" si="31"/>
        <v>8.1854523159563541E-12</v>
      </c>
      <c r="X44" s="34">
        <f t="shared" si="22"/>
        <v>9</v>
      </c>
      <c r="Y44" s="40">
        <f t="shared" si="23"/>
        <v>2958.4599999999928</v>
      </c>
      <c r="Z44" s="40">
        <f t="shared" si="24"/>
        <v>630.7497023404735</v>
      </c>
      <c r="AA44" s="40">
        <f t="shared" si="25"/>
        <v>2327.7102976595193</v>
      </c>
      <c r="AB44" s="45">
        <f t="shared" si="26"/>
        <v>0</v>
      </c>
      <c r="AC44" s="36">
        <f t="shared" si="27"/>
        <v>394454.44933463592</v>
      </c>
    </row>
    <row r="45" spans="1:29" x14ac:dyDescent="0.2">
      <c r="A45" s="34">
        <f t="shared" si="5"/>
        <v>10</v>
      </c>
      <c r="B45" s="40">
        <f t="shared" si="6"/>
        <v>2958.46</v>
      </c>
      <c r="C45" s="40">
        <f t="shared" si="7"/>
        <v>334.37195818059081</v>
      </c>
      <c r="D45" s="40">
        <f t="shared" si="28"/>
        <v>2624.0880418194092</v>
      </c>
      <c r="E45" s="36">
        <f t="shared" si="29"/>
        <v>396753.3518984766</v>
      </c>
      <c r="F45" s="81">
        <f t="shared" si="8"/>
        <v>5.2200000000000003E-2</v>
      </c>
      <c r="G45" s="41">
        <f t="shared" si="9"/>
        <v>2.5000000000000001E-2</v>
      </c>
      <c r="H45" s="42">
        <f t="shared" si="10"/>
        <v>7.9299999999999995E-2</v>
      </c>
      <c r="I45" s="100"/>
      <c r="J45" s="43">
        <f t="shared" si="11"/>
        <v>2726.69</v>
      </c>
      <c r="K45" s="40">
        <f t="shared" si="12"/>
        <v>390.11256422896986</v>
      </c>
      <c r="L45" s="40">
        <f t="shared" si="13"/>
        <v>2336.5774357710302</v>
      </c>
      <c r="M45" s="36">
        <f t="shared" si="30"/>
        <v>396200.11698672385</v>
      </c>
      <c r="N45" s="41">
        <f t="shared" si="14"/>
        <v>1.8499999999999999E-2</v>
      </c>
      <c r="O45" s="44">
        <f t="shared" si="15"/>
        <v>7.0699999999999999E-2</v>
      </c>
      <c r="Q45" s="34">
        <f t="shared" si="16"/>
        <v>10</v>
      </c>
      <c r="R45" s="40">
        <f t="shared" si="17"/>
        <v>2712.0008344969146</v>
      </c>
      <c r="S45" s="40">
        <f t="shared" si="18"/>
        <v>388.00670383368561</v>
      </c>
      <c r="T45" s="40">
        <f t="shared" si="19"/>
        <v>2323.994130663229</v>
      </c>
      <c r="U45" s="45">
        <f t="shared" si="20"/>
        <v>246.45916550308539</v>
      </c>
      <c r="V45" s="36">
        <f t="shared" si="21"/>
        <v>393819.98346529895</v>
      </c>
      <c r="W45" s="57">
        <f t="shared" si="31"/>
        <v>8.1854523159563541E-12</v>
      </c>
      <c r="X45" s="34">
        <f t="shared" si="22"/>
        <v>10</v>
      </c>
      <c r="Y45" s="40">
        <f t="shared" si="23"/>
        <v>2958.4599999999928</v>
      </c>
      <c r="Z45" s="40">
        <f t="shared" si="24"/>
        <v>634.46586933676281</v>
      </c>
      <c r="AA45" s="40">
        <f t="shared" si="25"/>
        <v>2323.99413066323</v>
      </c>
      <c r="AB45" s="45">
        <f t="shared" si="26"/>
        <v>0</v>
      </c>
      <c r="AC45" s="36">
        <f t="shared" si="27"/>
        <v>393819.98346529918</v>
      </c>
    </row>
    <row r="46" spans="1:29" x14ac:dyDescent="0.2">
      <c r="A46" s="34">
        <f t="shared" si="5"/>
        <v>11</v>
      </c>
      <c r="B46" s="40">
        <f t="shared" si="6"/>
        <v>2958.46</v>
      </c>
      <c r="C46" s="40">
        <f t="shared" si="7"/>
        <v>336.5815995375674</v>
      </c>
      <c r="D46" s="40">
        <f t="shared" si="28"/>
        <v>2621.8784004624326</v>
      </c>
      <c r="E46" s="36">
        <f t="shared" si="29"/>
        <v>396416.77029893902</v>
      </c>
      <c r="F46" s="81">
        <f t="shared" si="8"/>
        <v>5.2200000000000003E-2</v>
      </c>
      <c r="G46" s="41">
        <f t="shared" si="9"/>
        <v>2.5000000000000001E-2</v>
      </c>
      <c r="H46" s="42">
        <f t="shared" si="10"/>
        <v>7.9299999999999995E-2</v>
      </c>
      <c r="I46" s="100"/>
      <c r="J46" s="43">
        <f t="shared" si="11"/>
        <v>2726.68</v>
      </c>
      <c r="K46" s="40">
        <f t="shared" si="12"/>
        <v>392.40097741988529</v>
      </c>
      <c r="L46" s="40">
        <f t="shared" si="13"/>
        <v>2334.2790225801145</v>
      </c>
      <c r="M46" s="36">
        <f t="shared" si="30"/>
        <v>395807.71600930399</v>
      </c>
      <c r="N46" s="41">
        <f t="shared" si="14"/>
        <v>1.8499999999999999E-2</v>
      </c>
      <c r="O46" s="44">
        <f t="shared" si="15"/>
        <v>7.0699999999999999E-2</v>
      </c>
      <c r="Q46" s="34">
        <f t="shared" si="16"/>
        <v>11</v>
      </c>
      <c r="R46" s="40">
        <f t="shared" si="17"/>
        <v>2710.3046802695931</v>
      </c>
      <c r="S46" s="40">
        <f t="shared" si="18"/>
        <v>390.04861101987353</v>
      </c>
      <c r="T46" s="40">
        <f t="shared" si="19"/>
        <v>2320.2560692497195</v>
      </c>
      <c r="U46" s="45">
        <f t="shared" si="20"/>
        <v>248.15531973040697</v>
      </c>
      <c r="V46" s="36">
        <f t="shared" si="21"/>
        <v>393181.7795345487</v>
      </c>
      <c r="W46" s="57">
        <f t="shared" si="31"/>
        <v>8.1854523159563541E-12</v>
      </c>
      <c r="X46" s="34">
        <f t="shared" si="22"/>
        <v>11</v>
      </c>
      <c r="Y46" s="40">
        <f t="shared" si="23"/>
        <v>2958.4599999999932</v>
      </c>
      <c r="Z46" s="40">
        <f t="shared" si="24"/>
        <v>638.20393075027232</v>
      </c>
      <c r="AA46" s="40">
        <f t="shared" si="25"/>
        <v>2320.2560692497209</v>
      </c>
      <c r="AB46" s="45">
        <f t="shared" si="26"/>
        <v>0</v>
      </c>
      <c r="AC46" s="36">
        <f t="shared" si="27"/>
        <v>393181.77953454893</v>
      </c>
    </row>
    <row r="47" spans="1:29" x14ac:dyDescent="0.2">
      <c r="A47" s="46">
        <f t="shared" si="5"/>
        <v>12</v>
      </c>
      <c r="B47" s="47">
        <f t="shared" si="6"/>
        <v>2958.46</v>
      </c>
      <c r="C47" s="47">
        <f t="shared" si="7"/>
        <v>338.80584294117807</v>
      </c>
      <c r="D47" s="47">
        <f t="shared" si="28"/>
        <v>2619.654157058822</v>
      </c>
      <c r="E47" s="48">
        <f t="shared" si="29"/>
        <v>396077.96445599786</v>
      </c>
      <c r="F47" s="81">
        <f t="shared" si="8"/>
        <v>5.2200000000000003E-2</v>
      </c>
      <c r="G47" s="49">
        <f t="shared" si="9"/>
        <v>2.5000000000000001E-2</v>
      </c>
      <c r="H47" s="50">
        <f t="shared" si="10"/>
        <v>7.9299999999999995E-2</v>
      </c>
      <c r="I47" s="100"/>
      <c r="J47" s="56">
        <f t="shared" si="11"/>
        <v>2726.69</v>
      </c>
      <c r="K47" s="47">
        <f t="shared" si="12"/>
        <v>394.72287317851715</v>
      </c>
      <c r="L47" s="47">
        <f t="shared" si="13"/>
        <v>2331.9671268214829</v>
      </c>
      <c r="M47" s="48">
        <f t="shared" si="30"/>
        <v>395412.99313612544</v>
      </c>
      <c r="N47" s="49">
        <f t="shared" si="14"/>
        <v>1.8499999999999999E-2</v>
      </c>
      <c r="O47" s="49">
        <f t="shared" si="15"/>
        <v>7.0699999999999999E-2</v>
      </c>
      <c r="P47" s="51"/>
      <c r="Q47" s="46">
        <f t="shared" si="16"/>
        <v>12</v>
      </c>
      <c r="R47" s="40">
        <f t="shared" si="17"/>
        <v>2708.5951598063161</v>
      </c>
      <c r="S47" s="47">
        <f t="shared" si="18"/>
        <v>392.09917538193349</v>
      </c>
      <c r="T47" s="47">
        <f t="shared" si="19"/>
        <v>2316.4959844243826</v>
      </c>
      <c r="U47" s="52">
        <f t="shared" si="20"/>
        <v>249.8648401936839</v>
      </c>
      <c r="V47" s="48">
        <f t="shared" si="21"/>
        <v>392539.81551897305</v>
      </c>
      <c r="W47" s="57">
        <f t="shared" si="31"/>
        <v>8.1854523159563541E-12</v>
      </c>
      <c r="X47" s="34">
        <f t="shared" si="22"/>
        <v>12</v>
      </c>
      <c r="Y47" s="40">
        <f t="shared" si="23"/>
        <v>2958.4599999999932</v>
      </c>
      <c r="Z47" s="47">
        <f t="shared" si="24"/>
        <v>641.96401557560921</v>
      </c>
      <c r="AA47" s="40">
        <f t="shared" si="25"/>
        <v>2316.495984424384</v>
      </c>
      <c r="AB47" s="52">
        <f t="shared" si="26"/>
        <v>0</v>
      </c>
      <c r="AC47" s="48">
        <f t="shared" si="27"/>
        <v>392539.81551897334</v>
      </c>
    </row>
    <row r="48" spans="1:29" x14ac:dyDescent="0.2">
      <c r="A48" s="34">
        <f t="shared" si="5"/>
        <v>13</v>
      </c>
      <c r="B48" s="40">
        <f t="shared" si="6"/>
        <v>2958.46</v>
      </c>
      <c r="C48" s="40">
        <f t="shared" si="7"/>
        <v>341.04478488661425</v>
      </c>
      <c r="D48" s="40">
        <f t="shared" si="28"/>
        <v>2617.4152151133858</v>
      </c>
      <c r="E48" s="36">
        <f t="shared" si="29"/>
        <v>395736.91967111127</v>
      </c>
      <c r="F48" s="81">
        <f t="shared" si="8"/>
        <v>5.2200000000000003E-2</v>
      </c>
      <c r="G48" s="41">
        <f t="shared" si="9"/>
        <v>2.5000000000000001E-2</v>
      </c>
      <c r="H48" s="42">
        <f t="shared" si="10"/>
        <v>7.9299999999999995E-2</v>
      </c>
      <c r="I48" s="100"/>
      <c r="J48" s="43">
        <f t="shared" si="11"/>
        <v>2726.68</v>
      </c>
      <c r="K48" s="40">
        <f t="shared" si="12"/>
        <v>397.03844877299434</v>
      </c>
      <c r="L48" s="40">
        <f t="shared" si="13"/>
        <v>2329.6415512270055</v>
      </c>
      <c r="M48" s="36">
        <f t="shared" si="30"/>
        <v>395015.95468735247</v>
      </c>
      <c r="N48" s="41">
        <f t="shared" si="14"/>
        <v>1.8499999999999999E-2</v>
      </c>
      <c r="O48" s="44">
        <f t="shared" si="15"/>
        <v>7.0699999999999999E-2</v>
      </c>
      <c r="Q48" s="34">
        <f t="shared" si="16"/>
        <v>13</v>
      </c>
      <c r="R48" s="40">
        <f t="shared" si="17"/>
        <v>2706.8721443336703</v>
      </c>
      <c r="S48" s="40">
        <f t="shared" si="18"/>
        <v>394.15839790105429</v>
      </c>
      <c r="T48" s="40">
        <f t="shared" si="19"/>
        <v>2312.7137464326161</v>
      </c>
      <c r="U48" s="45">
        <f t="shared" si="20"/>
        <v>251.58785566632969</v>
      </c>
      <c r="V48" s="36">
        <f t="shared" si="21"/>
        <v>391894.06926540565</v>
      </c>
      <c r="W48" s="57">
        <f t="shared" si="31"/>
        <v>8.6401996668428183E-12</v>
      </c>
      <c r="X48" s="34">
        <f t="shared" si="22"/>
        <v>13</v>
      </c>
      <c r="Y48" s="40">
        <f t="shared" si="23"/>
        <v>2958.4599999999932</v>
      </c>
      <c r="Z48" s="40">
        <f t="shared" si="24"/>
        <v>645.74625356737533</v>
      </c>
      <c r="AA48" s="40">
        <f t="shared" si="25"/>
        <v>2312.7137464326179</v>
      </c>
      <c r="AB48" s="45">
        <f t="shared" si="26"/>
        <v>0</v>
      </c>
      <c r="AC48" s="36">
        <f t="shared" si="27"/>
        <v>391894.06926540594</v>
      </c>
    </row>
    <row r="49" spans="1:29" x14ac:dyDescent="0.2">
      <c r="A49" s="34">
        <f t="shared" si="5"/>
        <v>14</v>
      </c>
      <c r="B49" s="40">
        <f t="shared" si="6"/>
        <v>2958.46</v>
      </c>
      <c r="C49" s="40">
        <f t="shared" si="7"/>
        <v>343.29852250674003</v>
      </c>
      <c r="D49" s="40">
        <f t="shared" si="28"/>
        <v>2615.16147749326</v>
      </c>
      <c r="E49" s="36">
        <f t="shared" si="29"/>
        <v>395393.62114860455</v>
      </c>
      <c r="F49" s="81">
        <f t="shared" si="8"/>
        <v>5.2200000000000003E-2</v>
      </c>
      <c r="G49" s="41">
        <f t="shared" si="9"/>
        <v>2.5000000000000001E-2</v>
      </c>
      <c r="H49" s="42">
        <f t="shared" si="10"/>
        <v>7.9299999999999995E-2</v>
      </c>
      <c r="I49" s="100"/>
      <c r="J49" s="43">
        <f t="shared" si="11"/>
        <v>2726.69</v>
      </c>
      <c r="K49" s="40">
        <f t="shared" si="12"/>
        <v>399.38766696701532</v>
      </c>
      <c r="L49" s="40">
        <f t="shared" si="13"/>
        <v>2327.3023330329847</v>
      </c>
      <c r="M49" s="36">
        <f t="shared" si="30"/>
        <v>394616.56702038547</v>
      </c>
      <c r="N49" s="41">
        <f t="shared" si="14"/>
        <v>1.8499999999999999E-2</v>
      </c>
      <c r="O49" s="44">
        <f t="shared" si="15"/>
        <v>7.0699999999999999E-2</v>
      </c>
      <c r="Q49" s="34">
        <f t="shared" si="16"/>
        <v>14</v>
      </c>
      <c r="R49" s="40">
        <f t="shared" si="17"/>
        <v>2705.1355035064953</v>
      </c>
      <c r="S49" s="40">
        <f t="shared" si="18"/>
        <v>396.22627875114676</v>
      </c>
      <c r="T49" s="40">
        <f t="shared" si="19"/>
        <v>2308.9092247553485</v>
      </c>
      <c r="U49" s="45">
        <f t="shared" si="20"/>
        <v>253.32449649350474</v>
      </c>
      <c r="V49" s="36">
        <f t="shared" si="21"/>
        <v>391244.51849016099</v>
      </c>
      <c r="W49" s="57">
        <f t="shared" si="31"/>
        <v>8.1854523159563541E-12</v>
      </c>
      <c r="X49" s="34">
        <f t="shared" si="22"/>
        <v>14</v>
      </c>
      <c r="Y49" s="40">
        <f t="shared" si="23"/>
        <v>2958.4599999999932</v>
      </c>
      <c r="Z49" s="40">
        <f t="shared" si="24"/>
        <v>649.55077524464332</v>
      </c>
      <c r="AA49" s="40">
        <f t="shared" si="25"/>
        <v>2308.9092247553499</v>
      </c>
      <c r="AB49" s="45">
        <f t="shared" si="26"/>
        <v>0</v>
      </c>
      <c r="AC49" s="36">
        <f t="shared" si="27"/>
        <v>391244.51849016128</v>
      </c>
    </row>
    <row r="50" spans="1:29" x14ac:dyDescent="0.2">
      <c r="A50" s="34">
        <f t="shared" si="5"/>
        <v>15</v>
      </c>
      <c r="B50" s="40">
        <f t="shared" si="6"/>
        <v>2958.46</v>
      </c>
      <c r="C50" s="40">
        <f t="shared" si="7"/>
        <v>345.56715357630537</v>
      </c>
      <c r="D50" s="40">
        <f t="shared" si="28"/>
        <v>2612.8928464236947</v>
      </c>
      <c r="E50" s="36">
        <f t="shared" si="29"/>
        <v>395048.05399502825</v>
      </c>
      <c r="F50" s="81">
        <f t="shared" si="8"/>
        <v>5.2200000000000003E-2</v>
      </c>
      <c r="G50" s="41">
        <f t="shared" si="9"/>
        <v>2.5000000000000001E-2</v>
      </c>
      <c r="H50" s="42">
        <f t="shared" si="10"/>
        <v>7.9299999999999995E-2</v>
      </c>
      <c r="I50" s="100"/>
      <c r="J50" s="43">
        <f t="shared" si="11"/>
        <v>2726.68</v>
      </c>
      <c r="K50" s="40">
        <f t="shared" si="12"/>
        <v>401.73072597156215</v>
      </c>
      <c r="L50" s="40">
        <f t="shared" si="13"/>
        <v>2324.9492740284377</v>
      </c>
      <c r="M50" s="36">
        <f t="shared" si="30"/>
        <v>394214.83629441389</v>
      </c>
      <c r="N50" s="41">
        <f t="shared" si="14"/>
        <v>1.8499999999999999E-2</v>
      </c>
      <c r="O50" s="44">
        <f t="shared" si="15"/>
        <v>7.0699999999999999E-2</v>
      </c>
      <c r="Q50" s="34">
        <f t="shared" si="16"/>
        <v>15</v>
      </c>
      <c r="R50" s="40">
        <f t="shared" si="17"/>
        <v>2703.385105383878</v>
      </c>
      <c r="S50" s="40">
        <f t="shared" si="18"/>
        <v>398.30281727934607</v>
      </c>
      <c r="T50" s="40">
        <f t="shared" si="19"/>
        <v>2305.0822881045319</v>
      </c>
      <c r="U50" s="45">
        <f t="shared" si="20"/>
        <v>255.07489461612204</v>
      </c>
      <c r="V50" s="36">
        <f t="shared" si="21"/>
        <v>390591.14077826549</v>
      </c>
      <c r="W50" s="57">
        <f t="shared" si="31"/>
        <v>8.6401996668428183E-12</v>
      </c>
      <c r="X50" s="34">
        <f t="shared" si="22"/>
        <v>15</v>
      </c>
      <c r="Y50" s="40">
        <f t="shared" si="23"/>
        <v>2958.4599999999932</v>
      </c>
      <c r="Z50" s="40">
        <f t="shared" si="24"/>
        <v>653.37771189545947</v>
      </c>
      <c r="AA50" s="40">
        <f t="shared" si="25"/>
        <v>2305.0822881045337</v>
      </c>
      <c r="AB50" s="45">
        <f t="shared" si="26"/>
        <v>0</v>
      </c>
      <c r="AC50" s="36">
        <f t="shared" si="27"/>
        <v>390591.14077826584</v>
      </c>
    </row>
    <row r="51" spans="1:29" x14ac:dyDescent="0.2">
      <c r="A51" s="34">
        <f t="shared" si="5"/>
        <v>16</v>
      </c>
      <c r="B51" s="40">
        <f t="shared" si="6"/>
        <v>2958.46</v>
      </c>
      <c r="C51" s="40">
        <f t="shared" si="7"/>
        <v>347.85077651618849</v>
      </c>
      <c r="D51" s="40">
        <f t="shared" si="28"/>
        <v>2610.6092234838115</v>
      </c>
      <c r="E51" s="36">
        <f t="shared" si="29"/>
        <v>394700.20321851206</v>
      </c>
      <c r="F51" s="81">
        <f t="shared" si="8"/>
        <v>5.2200000000000003E-2</v>
      </c>
      <c r="G51" s="41">
        <f t="shared" si="9"/>
        <v>2.5000000000000001E-2</v>
      </c>
      <c r="H51" s="42">
        <f t="shared" si="10"/>
        <v>7.9299999999999995E-2</v>
      </c>
      <c r="I51" s="100"/>
      <c r="J51" s="43">
        <f t="shared" si="11"/>
        <v>2726.69</v>
      </c>
      <c r="K51" s="40">
        <f t="shared" si="12"/>
        <v>404.1075894987448</v>
      </c>
      <c r="L51" s="40">
        <f t="shared" si="13"/>
        <v>2322.5824105012553</v>
      </c>
      <c r="M51" s="36">
        <f t="shared" si="30"/>
        <v>393810.72870491515</v>
      </c>
      <c r="N51" s="41">
        <f t="shared" si="14"/>
        <v>1.8499999999999999E-2</v>
      </c>
      <c r="O51" s="44">
        <f t="shared" si="15"/>
        <v>7.0699999999999999E-2</v>
      </c>
      <c r="Q51" s="34">
        <f t="shared" si="16"/>
        <v>16</v>
      </c>
      <c r="R51" s="40">
        <f t="shared" si="17"/>
        <v>2701.6208164047061</v>
      </c>
      <c r="S51" s="40">
        <f t="shared" si="18"/>
        <v>400.3880119860919</v>
      </c>
      <c r="T51" s="40">
        <f t="shared" si="19"/>
        <v>2301.2328044186143</v>
      </c>
      <c r="U51" s="45">
        <f t="shared" si="20"/>
        <v>256.83918359529389</v>
      </c>
      <c r="V51" s="36">
        <f t="shared" si="21"/>
        <v>389933.91358268406</v>
      </c>
      <c r="W51" s="57">
        <f t="shared" si="31"/>
        <v>8.6401996668428183E-12</v>
      </c>
      <c r="X51" s="34">
        <f t="shared" si="22"/>
        <v>16</v>
      </c>
      <c r="Y51" s="40">
        <f t="shared" si="23"/>
        <v>2958.4599999999932</v>
      </c>
      <c r="Z51" s="40">
        <f t="shared" si="24"/>
        <v>657.22719558137715</v>
      </c>
      <c r="AA51" s="40">
        <f t="shared" si="25"/>
        <v>2301.2328044186161</v>
      </c>
      <c r="AB51" s="45">
        <f t="shared" si="26"/>
        <v>0</v>
      </c>
      <c r="AC51" s="36">
        <f t="shared" si="27"/>
        <v>389933.91358268447</v>
      </c>
    </row>
    <row r="52" spans="1:29" x14ac:dyDescent="0.2">
      <c r="A52" s="34">
        <f t="shared" si="5"/>
        <v>17</v>
      </c>
      <c r="B52" s="40">
        <f t="shared" si="6"/>
        <v>2958.46</v>
      </c>
      <c r="C52" s="40">
        <f t="shared" si="7"/>
        <v>350.14949039766634</v>
      </c>
      <c r="D52" s="40">
        <f t="shared" si="28"/>
        <v>2608.3105096023337</v>
      </c>
      <c r="E52" s="36">
        <f t="shared" si="29"/>
        <v>394350.05372811441</v>
      </c>
      <c r="F52" s="81">
        <f t="shared" si="8"/>
        <v>5.2200000000000003E-2</v>
      </c>
      <c r="G52" s="41">
        <f t="shared" si="9"/>
        <v>2.5000000000000001E-2</v>
      </c>
      <c r="H52" s="42">
        <f t="shared" si="10"/>
        <v>7.9299999999999995E-2</v>
      </c>
      <c r="I52" s="100"/>
      <c r="J52" s="43">
        <f t="shared" si="11"/>
        <v>2726.68</v>
      </c>
      <c r="K52" s="40">
        <f t="shared" si="12"/>
        <v>406.47845671354116</v>
      </c>
      <c r="L52" s="40">
        <f t="shared" si="13"/>
        <v>2320.2015432864587</v>
      </c>
      <c r="M52" s="36">
        <f t="shared" si="30"/>
        <v>393404.2502482016</v>
      </c>
      <c r="N52" s="41">
        <f t="shared" si="14"/>
        <v>1.8499999999999999E-2</v>
      </c>
      <c r="O52" s="44">
        <f t="shared" si="15"/>
        <v>7.0699999999999999E-2</v>
      </c>
      <c r="Q52" s="34">
        <f t="shared" si="16"/>
        <v>17</v>
      </c>
      <c r="R52" s="40">
        <f t="shared" si="17"/>
        <v>2699.842501362768</v>
      </c>
      <c r="S52" s="40">
        <f t="shared" si="18"/>
        <v>402.48186050478762</v>
      </c>
      <c r="T52" s="40">
        <f t="shared" si="19"/>
        <v>2297.3606408579803</v>
      </c>
      <c r="U52" s="45">
        <f t="shared" si="20"/>
        <v>258.61749863723207</v>
      </c>
      <c r="V52" s="36">
        <f t="shared" si="21"/>
        <v>389272.81422354205</v>
      </c>
      <c r="W52" s="57">
        <f t="shared" si="31"/>
        <v>9.0949470177292824E-12</v>
      </c>
      <c r="X52" s="34">
        <f t="shared" si="22"/>
        <v>17</v>
      </c>
      <c r="Y52" s="40">
        <f t="shared" si="23"/>
        <v>2958.4599999999932</v>
      </c>
      <c r="Z52" s="40">
        <f t="shared" si="24"/>
        <v>661.0993591420106</v>
      </c>
      <c r="AA52" s="40">
        <f t="shared" si="25"/>
        <v>2297.3606408579826</v>
      </c>
      <c r="AB52" s="45">
        <f t="shared" si="26"/>
        <v>0</v>
      </c>
      <c r="AC52" s="36">
        <f t="shared" si="27"/>
        <v>389272.81422354246</v>
      </c>
    </row>
    <row r="53" spans="1:29" x14ac:dyDescent="0.2">
      <c r="A53" s="34">
        <f t="shared" si="5"/>
        <v>18</v>
      </c>
      <c r="B53" s="40">
        <f t="shared" si="6"/>
        <v>2958.46</v>
      </c>
      <c r="C53" s="40">
        <f t="shared" si="7"/>
        <v>352.46339494671111</v>
      </c>
      <c r="D53" s="40">
        <f t="shared" si="28"/>
        <v>2605.9966050532889</v>
      </c>
      <c r="E53" s="36">
        <f t="shared" si="29"/>
        <v>393997.5903331677</v>
      </c>
      <c r="F53" s="81">
        <f t="shared" si="8"/>
        <v>5.2200000000000003E-2</v>
      </c>
      <c r="G53" s="41">
        <f t="shared" si="9"/>
        <v>2.5000000000000001E-2</v>
      </c>
      <c r="H53" s="42">
        <f t="shared" si="10"/>
        <v>7.9299999999999995E-2</v>
      </c>
      <c r="I53" s="100"/>
      <c r="J53" s="43">
        <f t="shared" si="11"/>
        <v>2726.69</v>
      </c>
      <c r="K53" s="40">
        <f t="shared" si="12"/>
        <v>408.88329228767907</v>
      </c>
      <c r="L53" s="40">
        <f t="shared" si="13"/>
        <v>2317.806707712321</v>
      </c>
      <c r="M53" s="36">
        <f t="shared" si="30"/>
        <v>392995.36695591389</v>
      </c>
      <c r="N53" s="41">
        <f t="shared" si="14"/>
        <v>1.8499999999999999E-2</v>
      </c>
      <c r="O53" s="44">
        <f t="shared" si="15"/>
        <v>7.0699999999999999E-2</v>
      </c>
      <c r="Q53" s="34">
        <f t="shared" si="16"/>
        <v>18</v>
      </c>
      <c r="R53" s="40">
        <f t="shared" si="17"/>
        <v>2698.0500233813891</v>
      </c>
      <c r="S53" s="40">
        <f t="shared" si="18"/>
        <v>404.58435958102064</v>
      </c>
      <c r="T53" s="40">
        <f t="shared" si="19"/>
        <v>2293.4656638003685</v>
      </c>
      <c r="U53" s="45">
        <f t="shared" si="20"/>
        <v>260.40997661861093</v>
      </c>
      <c r="V53" s="36">
        <f t="shared" si="21"/>
        <v>388607.81988734246</v>
      </c>
      <c r="W53" s="57">
        <f t="shared" si="31"/>
        <v>9.5496943686157465E-12</v>
      </c>
      <c r="X53" s="34">
        <f t="shared" si="22"/>
        <v>18</v>
      </c>
      <c r="Y53" s="40">
        <f t="shared" si="23"/>
        <v>2958.4599999999932</v>
      </c>
      <c r="Z53" s="40">
        <f t="shared" si="24"/>
        <v>664.99433619962201</v>
      </c>
      <c r="AA53" s="40">
        <f t="shared" si="25"/>
        <v>2293.4656638003712</v>
      </c>
      <c r="AB53" s="45">
        <f t="shared" si="26"/>
        <v>0</v>
      </c>
      <c r="AC53" s="36">
        <f t="shared" si="27"/>
        <v>388607.81988734286</v>
      </c>
    </row>
    <row r="54" spans="1:29" x14ac:dyDescent="0.2">
      <c r="A54" s="34">
        <f t="shared" si="5"/>
        <v>19</v>
      </c>
      <c r="B54" s="40">
        <f t="shared" si="6"/>
        <v>2958.46</v>
      </c>
      <c r="C54" s="40">
        <f t="shared" si="7"/>
        <v>354.79259054831709</v>
      </c>
      <c r="D54" s="40">
        <f t="shared" si="28"/>
        <v>2603.6674094516829</v>
      </c>
      <c r="E54" s="36">
        <f t="shared" si="29"/>
        <v>393642.79774261935</v>
      </c>
      <c r="F54" s="81">
        <f t="shared" si="8"/>
        <v>5.2200000000000003E-2</v>
      </c>
      <c r="G54" s="41">
        <f t="shared" si="9"/>
        <v>2.5000000000000001E-2</v>
      </c>
      <c r="H54" s="42">
        <f t="shared" si="10"/>
        <v>7.9299999999999995E-2</v>
      </c>
      <c r="I54" s="100"/>
      <c r="J54" s="43">
        <f t="shared" si="11"/>
        <v>2726.68</v>
      </c>
      <c r="K54" s="40">
        <f t="shared" si="12"/>
        <v>411.28229635140724</v>
      </c>
      <c r="L54" s="40">
        <f t="shared" si="13"/>
        <v>2315.3977036485926</v>
      </c>
      <c r="M54" s="36">
        <f t="shared" si="30"/>
        <v>392584.0846595625</v>
      </c>
      <c r="N54" s="41">
        <f t="shared" si="14"/>
        <v>1.8499999999999999E-2</v>
      </c>
      <c r="O54" s="44">
        <f t="shared" si="15"/>
        <v>7.0699999999999999E-2</v>
      </c>
      <c r="Q54" s="34">
        <f t="shared" si="16"/>
        <v>19</v>
      </c>
      <c r="R54" s="40">
        <f t="shared" si="17"/>
        <v>2696.2432438875994</v>
      </c>
      <c r="S54" s="40">
        <f t="shared" si="18"/>
        <v>406.69550505134021</v>
      </c>
      <c r="T54" s="40">
        <f t="shared" si="19"/>
        <v>2289.5477388362592</v>
      </c>
      <c r="U54" s="45">
        <f t="shared" si="20"/>
        <v>262.21675611240062</v>
      </c>
      <c r="V54" s="36">
        <f t="shared" si="21"/>
        <v>387938.9076261787</v>
      </c>
      <c r="W54" s="57">
        <f t="shared" si="31"/>
        <v>9.5496943686157465E-12</v>
      </c>
      <c r="X54" s="34">
        <f t="shared" si="22"/>
        <v>19</v>
      </c>
      <c r="Y54" s="40">
        <f t="shared" si="23"/>
        <v>2958.4599999999932</v>
      </c>
      <c r="Z54" s="40">
        <f t="shared" si="24"/>
        <v>668.91226116373127</v>
      </c>
      <c r="AA54" s="40">
        <f t="shared" si="25"/>
        <v>2289.5477388362619</v>
      </c>
      <c r="AB54" s="45">
        <f t="shared" si="26"/>
        <v>0</v>
      </c>
      <c r="AC54" s="36">
        <f t="shared" si="27"/>
        <v>387938.90762617911</v>
      </c>
    </row>
    <row r="55" spans="1:29" x14ac:dyDescent="0.2">
      <c r="A55" s="34">
        <f t="shared" si="5"/>
        <v>20</v>
      </c>
      <c r="B55" s="40">
        <f t="shared" si="6"/>
        <v>2958.46</v>
      </c>
      <c r="C55" s="40">
        <f t="shared" si="7"/>
        <v>357.13717825085723</v>
      </c>
      <c r="D55" s="40">
        <f t="shared" si="28"/>
        <v>2601.3228217491428</v>
      </c>
      <c r="E55" s="36">
        <f t="shared" si="29"/>
        <v>393285.66056436847</v>
      </c>
      <c r="F55" s="81">
        <f t="shared" si="8"/>
        <v>5.2200000000000003E-2</v>
      </c>
      <c r="G55" s="41">
        <f t="shared" si="9"/>
        <v>2.5000000000000001E-2</v>
      </c>
      <c r="H55" s="42">
        <f t="shared" si="10"/>
        <v>7.9299999999999995E-2</v>
      </c>
      <c r="I55" s="100"/>
      <c r="J55" s="43">
        <f t="shared" si="11"/>
        <v>2726.69</v>
      </c>
      <c r="K55" s="40">
        <f t="shared" si="12"/>
        <v>413.71543454741095</v>
      </c>
      <c r="L55" s="40">
        <f t="shared" si="13"/>
        <v>2312.9745654525891</v>
      </c>
      <c r="M55" s="36">
        <f t="shared" si="30"/>
        <v>392170.36922501511</v>
      </c>
      <c r="N55" s="41">
        <f t="shared" si="14"/>
        <v>1.8499999999999999E-2</v>
      </c>
      <c r="O55" s="44">
        <f t="shared" si="15"/>
        <v>7.0699999999999999E-2</v>
      </c>
      <c r="Q55" s="34">
        <f t="shared" si="16"/>
        <v>20</v>
      </c>
      <c r="R55" s="40">
        <f t="shared" si="17"/>
        <v>2694.4220225858135</v>
      </c>
      <c r="S55" s="40">
        <f t="shared" si="18"/>
        <v>408.81529182157738</v>
      </c>
      <c r="T55" s="40">
        <f t="shared" si="19"/>
        <v>2285.6067307642361</v>
      </c>
      <c r="U55" s="45">
        <f t="shared" si="20"/>
        <v>264.03797741418657</v>
      </c>
      <c r="V55" s="36">
        <f t="shared" si="21"/>
        <v>387266.05435694294</v>
      </c>
      <c r="W55" s="57">
        <f t="shared" si="31"/>
        <v>9.0949470177292824E-12</v>
      </c>
      <c r="X55" s="34">
        <f t="shared" si="22"/>
        <v>20</v>
      </c>
      <c r="Y55" s="40">
        <f t="shared" si="23"/>
        <v>2958.4599999999932</v>
      </c>
      <c r="Z55" s="40">
        <f t="shared" si="24"/>
        <v>672.85326923575485</v>
      </c>
      <c r="AA55" s="40">
        <f t="shared" si="25"/>
        <v>2285.6067307642384</v>
      </c>
      <c r="AB55" s="45">
        <f t="shared" si="26"/>
        <v>0</v>
      </c>
      <c r="AC55" s="36">
        <f t="shared" si="27"/>
        <v>387266.05435694335</v>
      </c>
    </row>
    <row r="56" spans="1:29" x14ac:dyDescent="0.2">
      <c r="A56" s="34">
        <f t="shared" si="5"/>
        <v>21</v>
      </c>
      <c r="B56" s="40">
        <f t="shared" si="6"/>
        <v>2958.46</v>
      </c>
      <c r="C56" s="40">
        <f t="shared" si="7"/>
        <v>359.49725977046501</v>
      </c>
      <c r="D56" s="40">
        <f t="shared" si="28"/>
        <v>2598.962740229535</v>
      </c>
      <c r="E56" s="36">
        <f t="shared" si="29"/>
        <v>392926.16330459801</v>
      </c>
      <c r="F56" s="81">
        <f t="shared" si="8"/>
        <v>5.2200000000000003E-2</v>
      </c>
      <c r="G56" s="41">
        <f t="shared" si="9"/>
        <v>2.5000000000000001E-2</v>
      </c>
      <c r="H56" s="42">
        <f t="shared" si="10"/>
        <v>7.9299999999999995E-2</v>
      </c>
      <c r="I56" s="100"/>
      <c r="J56" s="43">
        <f t="shared" si="11"/>
        <v>2726.68</v>
      </c>
      <c r="K56" s="40">
        <f t="shared" si="12"/>
        <v>416.14290798261936</v>
      </c>
      <c r="L56" s="40">
        <f t="shared" si="13"/>
        <v>2310.5370920173805</v>
      </c>
      <c r="M56" s="36">
        <f t="shared" si="30"/>
        <v>391754.22631703247</v>
      </c>
      <c r="N56" s="41">
        <f t="shared" si="14"/>
        <v>1.8499999999999999E-2</v>
      </c>
      <c r="O56" s="44">
        <f t="shared" si="15"/>
        <v>7.0699999999999999E-2</v>
      </c>
      <c r="Q56" s="34">
        <f t="shared" si="16"/>
        <v>21</v>
      </c>
      <c r="R56" s="40">
        <f t="shared" si="17"/>
        <v>2692.5862174310232</v>
      </c>
      <c r="S56" s="40">
        <f t="shared" si="18"/>
        <v>410.94371384470105</v>
      </c>
      <c r="T56" s="40">
        <f t="shared" si="19"/>
        <v>2281.6425035863222</v>
      </c>
      <c r="U56" s="45">
        <f t="shared" si="20"/>
        <v>265.87378256897682</v>
      </c>
      <c r="V56" s="36">
        <f t="shared" si="21"/>
        <v>386589.23686052929</v>
      </c>
      <c r="W56" s="57">
        <f t="shared" si="31"/>
        <v>9.0949470177292824E-12</v>
      </c>
      <c r="X56" s="34">
        <f t="shared" si="22"/>
        <v>21</v>
      </c>
      <c r="Y56" s="40">
        <f t="shared" si="23"/>
        <v>2958.4599999999932</v>
      </c>
      <c r="Z56" s="40">
        <f t="shared" si="24"/>
        <v>676.81749641366878</v>
      </c>
      <c r="AA56" s="40">
        <f t="shared" si="25"/>
        <v>2281.6425035863244</v>
      </c>
      <c r="AB56" s="45">
        <f t="shared" si="26"/>
        <v>0</v>
      </c>
      <c r="AC56" s="36">
        <f t="shared" si="27"/>
        <v>386589.23686052969</v>
      </c>
    </row>
    <row r="57" spans="1:29" x14ac:dyDescent="0.2">
      <c r="A57" s="34">
        <f t="shared" si="5"/>
        <v>22</v>
      </c>
      <c r="B57" s="40">
        <f t="shared" si="6"/>
        <v>2958.46</v>
      </c>
      <c r="C57" s="40">
        <f t="shared" si="7"/>
        <v>361.87293749544824</v>
      </c>
      <c r="D57" s="40">
        <f t="shared" si="28"/>
        <v>2596.5870625045518</v>
      </c>
      <c r="E57" s="36">
        <f t="shared" si="29"/>
        <v>392564.29036710254</v>
      </c>
      <c r="F57" s="81">
        <f t="shared" si="8"/>
        <v>5.2200000000000003E-2</v>
      </c>
      <c r="G57" s="41">
        <f t="shared" si="9"/>
        <v>2.5000000000000001E-2</v>
      </c>
      <c r="H57" s="42">
        <f t="shared" si="10"/>
        <v>7.9299999999999995E-2</v>
      </c>
      <c r="I57" s="100"/>
      <c r="J57" s="43">
        <f t="shared" si="11"/>
        <v>2726.69</v>
      </c>
      <c r="K57" s="40">
        <f t="shared" si="12"/>
        <v>418.60468328215029</v>
      </c>
      <c r="L57" s="40">
        <f t="shared" si="13"/>
        <v>2308.0853167178498</v>
      </c>
      <c r="M57" s="36">
        <f t="shared" si="30"/>
        <v>391335.62163375033</v>
      </c>
      <c r="N57" s="41">
        <f t="shared" si="14"/>
        <v>1.8499999999999999E-2</v>
      </c>
      <c r="O57" s="44">
        <f t="shared" si="15"/>
        <v>7.0699999999999999E-2</v>
      </c>
      <c r="Q57" s="34">
        <f t="shared" si="16"/>
        <v>22</v>
      </c>
      <c r="R57" s="40">
        <f t="shared" si="17"/>
        <v>2690.7356846014804</v>
      </c>
      <c r="S57" s="40">
        <f t="shared" si="18"/>
        <v>413.08076409819569</v>
      </c>
      <c r="T57" s="40">
        <f t="shared" si="19"/>
        <v>2277.6549205032848</v>
      </c>
      <c r="U57" s="45">
        <f t="shared" si="20"/>
        <v>267.72431539851959</v>
      </c>
      <c r="V57" s="36">
        <f t="shared" si="21"/>
        <v>385908.43178103253</v>
      </c>
      <c r="W57" s="57">
        <f t="shared" si="31"/>
        <v>9.5496943686157465E-12</v>
      </c>
      <c r="X57" s="34">
        <f t="shared" si="22"/>
        <v>22</v>
      </c>
      <c r="Y57" s="40">
        <f t="shared" si="23"/>
        <v>2958.4599999999932</v>
      </c>
      <c r="Z57" s="40">
        <f t="shared" si="24"/>
        <v>680.80507949670573</v>
      </c>
      <c r="AA57" s="40">
        <f t="shared" si="25"/>
        <v>2277.6549205032875</v>
      </c>
      <c r="AB57" s="45">
        <f t="shared" si="26"/>
        <v>0</v>
      </c>
      <c r="AC57" s="36">
        <f t="shared" si="27"/>
        <v>385908.431781033</v>
      </c>
    </row>
    <row r="58" spans="1:29" x14ac:dyDescent="0.2">
      <c r="A58" s="34">
        <f t="shared" si="5"/>
        <v>23</v>
      </c>
      <c r="B58" s="40">
        <f t="shared" si="6"/>
        <v>2958.46</v>
      </c>
      <c r="C58" s="40">
        <f t="shared" si="7"/>
        <v>364.26431449073107</v>
      </c>
      <c r="D58" s="40">
        <f t="shared" si="28"/>
        <v>2594.195685509269</v>
      </c>
      <c r="E58" s="36">
        <f t="shared" si="29"/>
        <v>392200.02605261182</v>
      </c>
      <c r="F58" s="81">
        <f t="shared" si="8"/>
        <v>5.2200000000000003E-2</v>
      </c>
      <c r="G58" s="41">
        <f t="shared" si="9"/>
        <v>2.5000000000000001E-2</v>
      </c>
      <c r="H58" s="42">
        <f t="shared" si="10"/>
        <v>7.9299999999999995E-2</v>
      </c>
      <c r="I58" s="100"/>
      <c r="J58" s="43">
        <f t="shared" si="11"/>
        <v>2726.68</v>
      </c>
      <c r="K58" s="40">
        <f t="shared" si="12"/>
        <v>421.06096254115437</v>
      </c>
      <c r="L58" s="40">
        <f t="shared" si="13"/>
        <v>2305.6190374588455</v>
      </c>
      <c r="M58" s="36">
        <f t="shared" si="30"/>
        <v>390914.56067120918</v>
      </c>
      <c r="N58" s="41">
        <f t="shared" si="14"/>
        <v>1.8499999999999999E-2</v>
      </c>
      <c r="O58" s="44">
        <f t="shared" si="15"/>
        <v>7.0699999999999999E-2</v>
      </c>
      <c r="Q58" s="34">
        <f t="shared" si="16"/>
        <v>23</v>
      </c>
      <c r="R58" s="40">
        <f t="shared" si="17"/>
        <v>2688.8702784708689</v>
      </c>
      <c r="S58" s="40">
        <f t="shared" si="18"/>
        <v>415.22643456095238</v>
      </c>
      <c r="T58" s="40">
        <f t="shared" si="19"/>
        <v>2273.6438439099165</v>
      </c>
      <c r="U58" s="45">
        <f t="shared" si="20"/>
        <v>269.58972152913111</v>
      </c>
      <c r="V58" s="36">
        <f t="shared" si="21"/>
        <v>385223.61562494247</v>
      </c>
      <c r="W58" s="57">
        <f t="shared" si="31"/>
        <v>9.5496943686157465E-12</v>
      </c>
      <c r="X58" s="34">
        <f t="shared" si="22"/>
        <v>23</v>
      </c>
      <c r="Y58" s="40">
        <f t="shared" si="23"/>
        <v>2958.4599999999932</v>
      </c>
      <c r="Z58" s="40">
        <f t="shared" si="24"/>
        <v>684.81615609007395</v>
      </c>
      <c r="AA58" s="40">
        <f t="shared" si="25"/>
        <v>2273.6438439099193</v>
      </c>
      <c r="AB58" s="45">
        <f t="shared" si="26"/>
        <v>0</v>
      </c>
      <c r="AC58" s="36">
        <f t="shared" si="27"/>
        <v>385223.61562494293</v>
      </c>
    </row>
    <row r="59" spans="1:29" x14ac:dyDescent="0.2">
      <c r="A59" s="46">
        <f t="shared" si="5"/>
        <v>24</v>
      </c>
      <c r="B59" s="47">
        <f t="shared" si="6"/>
        <v>2958.46</v>
      </c>
      <c r="C59" s="47">
        <f t="shared" si="7"/>
        <v>366.67149450232364</v>
      </c>
      <c r="D59" s="47">
        <f t="shared" si="28"/>
        <v>2591.7885054976764</v>
      </c>
      <c r="E59" s="48">
        <f t="shared" si="29"/>
        <v>391833.35455810948</v>
      </c>
      <c r="F59" s="81">
        <f t="shared" si="8"/>
        <v>5.2200000000000003E-2</v>
      </c>
      <c r="G59" s="49">
        <f t="shared" si="9"/>
        <v>2.5000000000000001E-2</v>
      </c>
      <c r="H59" s="50">
        <f t="shared" si="10"/>
        <v>7.9299999999999995E-2</v>
      </c>
      <c r="I59" s="100"/>
      <c r="J59" s="43">
        <f t="shared" si="11"/>
        <v>2726.69</v>
      </c>
      <c r="K59" s="40">
        <f t="shared" si="12"/>
        <v>423.55171337879256</v>
      </c>
      <c r="L59" s="47">
        <f t="shared" si="13"/>
        <v>2303.1382866212075</v>
      </c>
      <c r="M59" s="48">
        <f t="shared" si="30"/>
        <v>390491.00895783037</v>
      </c>
      <c r="N59" s="49">
        <f t="shared" si="14"/>
        <v>1.8499999999999999E-2</v>
      </c>
      <c r="O59" s="44">
        <f t="shared" si="15"/>
        <v>7.0699999999999999E-2</v>
      </c>
      <c r="P59" s="51"/>
      <c r="Q59" s="46">
        <f t="shared" si="16"/>
        <v>24</v>
      </c>
      <c r="R59" s="40">
        <f t="shared" si="17"/>
        <v>2686.9898515799478</v>
      </c>
      <c r="S59" s="47">
        <f t="shared" si="18"/>
        <v>417.3807161896616</v>
      </c>
      <c r="T59" s="47">
        <f t="shared" si="19"/>
        <v>2269.6091353902862</v>
      </c>
      <c r="U59" s="52">
        <f t="shared" si="20"/>
        <v>271.47014842005228</v>
      </c>
      <c r="V59" s="48">
        <f t="shared" si="21"/>
        <v>384534.76476033271</v>
      </c>
      <c r="W59" s="57">
        <f t="shared" si="31"/>
        <v>9.5496943686157465E-12</v>
      </c>
      <c r="X59" s="34">
        <f t="shared" si="22"/>
        <v>24</v>
      </c>
      <c r="Y59" s="40">
        <f t="shared" si="23"/>
        <v>2958.4599999999932</v>
      </c>
      <c r="Z59" s="47">
        <f t="shared" si="24"/>
        <v>688.85086460970433</v>
      </c>
      <c r="AA59" s="40">
        <f t="shared" si="25"/>
        <v>2269.6091353902889</v>
      </c>
      <c r="AB59" s="52">
        <f t="shared" si="26"/>
        <v>0</v>
      </c>
      <c r="AC59" s="48">
        <f t="shared" si="27"/>
        <v>384534.76476033323</v>
      </c>
    </row>
    <row r="60" spans="1:29" x14ac:dyDescent="0.2">
      <c r="A60" s="34">
        <f t="shared" si="5"/>
        <v>25</v>
      </c>
      <c r="B60" s="40">
        <f t="shared" si="6"/>
        <v>2958.46</v>
      </c>
      <c r="C60" s="40">
        <f t="shared" si="7"/>
        <v>369.09458196182686</v>
      </c>
      <c r="D60" s="40">
        <f t="shared" si="28"/>
        <v>2589.3654180381732</v>
      </c>
      <c r="E60" s="36">
        <f t="shared" si="29"/>
        <v>391464.25997614767</v>
      </c>
      <c r="F60" s="81">
        <f t="shared" si="8"/>
        <v>5.2200000000000003E-2</v>
      </c>
      <c r="G60" s="41">
        <f t="shared" si="9"/>
        <v>2.5000000000000001E-2</v>
      </c>
      <c r="H60" s="42">
        <f t="shared" si="10"/>
        <v>7.9299999999999995E-2</v>
      </c>
      <c r="I60" s="100"/>
      <c r="J60" s="43">
        <f t="shared" si="11"/>
        <v>2726.68</v>
      </c>
      <c r="K60" s="40">
        <f t="shared" si="12"/>
        <v>426.03713889011578</v>
      </c>
      <c r="L60" s="40">
        <f t="shared" si="13"/>
        <v>2300.6428611098841</v>
      </c>
      <c r="M60" s="36">
        <f t="shared" si="30"/>
        <v>390064.97181894025</v>
      </c>
      <c r="N60" s="41">
        <f t="shared" si="14"/>
        <v>1.8499999999999999E-2</v>
      </c>
      <c r="O60" s="44">
        <f t="shared" si="15"/>
        <v>7.0699999999999999E-2</v>
      </c>
      <c r="Q60" s="34">
        <f t="shared" si="16"/>
        <v>25</v>
      </c>
      <c r="R60" s="40">
        <f t="shared" si="17"/>
        <v>2685.0942546076567</v>
      </c>
      <c r="S60" s="40">
        <f t="shared" si="18"/>
        <v>419.54359889469652</v>
      </c>
      <c r="T60" s="40">
        <f t="shared" si="19"/>
        <v>2265.5506557129602</v>
      </c>
      <c r="U60" s="45">
        <f t="shared" si="20"/>
        <v>273.36574539234334</v>
      </c>
      <c r="V60" s="36">
        <f t="shared" si="21"/>
        <v>383841.8554160457</v>
      </c>
      <c r="W60" s="57">
        <f t="shared" si="31"/>
        <v>1.0004441719502211E-11</v>
      </c>
      <c r="X60" s="34">
        <f t="shared" si="22"/>
        <v>25</v>
      </c>
      <c r="Y60" s="40">
        <f t="shared" si="23"/>
        <v>2958.4599999999932</v>
      </c>
      <c r="Z60" s="40">
        <f t="shared" si="24"/>
        <v>692.90934428702985</v>
      </c>
      <c r="AA60" s="40">
        <f t="shared" si="25"/>
        <v>2265.5506557129634</v>
      </c>
      <c r="AB60" s="45">
        <f t="shared" si="26"/>
        <v>0</v>
      </c>
      <c r="AC60" s="36">
        <f t="shared" si="27"/>
        <v>383841.85541604622</v>
      </c>
    </row>
    <row r="61" spans="1:29" x14ac:dyDescent="0.2">
      <c r="A61" s="34">
        <f t="shared" si="5"/>
        <v>26</v>
      </c>
      <c r="B61" s="40">
        <f t="shared" si="6"/>
        <v>2958.46</v>
      </c>
      <c r="C61" s="40">
        <f t="shared" si="7"/>
        <v>371.53368199095758</v>
      </c>
      <c r="D61" s="40">
        <f t="shared" si="28"/>
        <v>2586.9263180090425</v>
      </c>
      <c r="E61" s="36">
        <f t="shared" si="29"/>
        <v>391092.72629415669</v>
      </c>
      <c r="F61" s="81">
        <f t="shared" si="8"/>
        <v>5.2200000000000003E-2</v>
      </c>
      <c r="G61" s="41">
        <f t="shared" si="9"/>
        <v>2.5000000000000001E-2</v>
      </c>
      <c r="H61" s="42">
        <f t="shared" si="10"/>
        <v>7.9299999999999995E-2</v>
      </c>
      <c r="I61" s="100"/>
      <c r="J61" s="43">
        <f t="shared" si="11"/>
        <v>2726.69</v>
      </c>
      <c r="K61" s="40">
        <f t="shared" si="12"/>
        <v>428.55720770007702</v>
      </c>
      <c r="L61" s="40">
        <f t="shared" si="13"/>
        <v>2298.132792299923</v>
      </c>
      <c r="M61" s="36">
        <f t="shared" si="30"/>
        <v>389636.41461124015</v>
      </c>
      <c r="N61" s="41">
        <f t="shared" si="14"/>
        <v>1.8499999999999999E-2</v>
      </c>
      <c r="O61" s="44">
        <f t="shared" si="15"/>
        <v>7.0699999999999999E-2</v>
      </c>
      <c r="Q61" s="34">
        <f t="shared" si="16"/>
        <v>26</v>
      </c>
      <c r="R61" s="40">
        <f t="shared" si="17"/>
        <v>2683.183336341674</v>
      </c>
      <c r="S61" s="40">
        <f t="shared" si="18"/>
        <v>421.71507151547121</v>
      </c>
      <c r="T61" s="40">
        <f t="shared" si="19"/>
        <v>2261.4682648262028</v>
      </c>
      <c r="U61" s="45">
        <f t="shared" si="20"/>
        <v>275.27666365832602</v>
      </c>
      <c r="V61" s="36">
        <f t="shared" si="21"/>
        <v>383144.8636808719</v>
      </c>
      <c r="W61" s="57">
        <f t="shared" si="31"/>
        <v>9.0949470177292824E-12</v>
      </c>
      <c r="X61" s="34">
        <f t="shared" si="22"/>
        <v>26</v>
      </c>
      <c r="Y61" s="40">
        <f t="shared" si="23"/>
        <v>2958.4599999999937</v>
      </c>
      <c r="Z61" s="40">
        <f t="shared" si="24"/>
        <v>696.99173517378813</v>
      </c>
      <c r="AA61" s="40">
        <f t="shared" si="25"/>
        <v>2261.4682648262055</v>
      </c>
      <c r="AB61" s="45">
        <f t="shared" si="26"/>
        <v>0</v>
      </c>
      <c r="AC61" s="36">
        <f t="shared" si="27"/>
        <v>383144.86368087243</v>
      </c>
    </row>
    <row r="62" spans="1:29" x14ac:dyDescent="0.2">
      <c r="A62" s="34">
        <f t="shared" si="5"/>
        <v>27</v>
      </c>
      <c r="B62" s="40">
        <f t="shared" si="6"/>
        <v>2958.46</v>
      </c>
      <c r="C62" s="40">
        <f t="shared" si="7"/>
        <v>373.98890040611468</v>
      </c>
      <c r="D62" s="40">
        <f t="shared" si="28"/>
        <v>2584.4710995938854</v>
      </c>
      <c r="E62" s="36">
        <f t="shared" si="29"/>
        <v>390718.73739375058</v>
      </c>
      <c r="F62" s="81">
        <f t="shared" si="8"/>
        <v>5.2200000000000003E-2</v>
      </c>
      <c r="G62" s="41">
        <f t="shared" si="9"/>
        <v>2.5000000000000001E-2</v>
      </c>
      <c r="H62" s="42">
        <f t="shared" si="10"/>
        <v>7.9299999999999995E-2</v>
      </c>
      <c r="I62" s="100"/>
      <c r="J62" s="43">
        <f t="shared" si="11"/>
        <v>2726.68</v>
      </c>
      <c r="K62" s="40">
        <f t="shared" si="12"/>
        <v>431.07212391544317</v>
      </c>
      <c r="L62" s="40">
        <f t="shared" si="13"/>
        <v>2295.6078760845567</v>
      </c>
      <c r="M62" s="36">
        <f t="shared" si="30"/>
        <v>389205.34248732473</v>
      </c>
      <c r="N62" s="41">
        <f t="shared" si="14"/>
        <v>1.8499999999999999E-2</v>
      </c>
      <c r="O62" s="44">
        <f t="shared" si="15"/>
        <v>7.0699999999999999E-2</v>
      </c>
      <c r="Q62" s="34">
        <f t="shared" si="16"/>
        <v>27</v>
      </c>
      <c r="R62" s="40">
        <f t="shared" si="17"/>
        <v>2681.256943648405</v>
      </c>
      <c r="S62" s="40">
        <f t="shared" si="18"/>
        <v>423.8951217952681</v>
      </c>
      <c r="T62" s="40">
        <f t="shared" si="19"/>
        <v>2257.3618218531369</v>
      </c>
      <c r="U62" s="45">
        <f t="shared" si="20"/>
        <v>277.20305635159502</v>
      </c>
      <c r="V62" s="36">
        <f t="shared" si="21"/>
        <v>382443.76550272509</v>
      </c>
      <c r="W62" s="57">
        <f t="shared" si="31"/>
        <v>9.5496943686157465E-12</v>
      </c>
      <c r="X62" s="34">
        <f t="shared" si="22"/>
        <v>27</v>
      </c>
      <c r="Y62" s="40">
        <f t="shared" si="23"/>
        <v>2958.4599999999937</v>
      </c>
      <c r="Z62" s="40">
        <f t="shared" si="24"/>
        <v>701.09817814685357</v>
      </c>
      <c r="AA62" s="40">
        <f t="shared" si="25"/>
        <v>2257.3618218531401</v>
      </c>
      <c r="AB62" s="45">
        <f t="shared" si="26"/>
        <v>0</v>
      </c>
      <c r="AC62" s="36">
        <f t="shared" si="27"/>
        <v>382443.76550272555</v>
      </c>
    </row>
    <row r="63" spans="1:29" x14ac:dyDescent="0.2">
      <c r="A63" s="34">
        <f t="shared" si="5"/>
        <v>28</v>
      </c>
      <c r="B63" s="40">
        <f t="shared" si="6"/>
        <v>2958.46</v>
      </c>
      <c r="C63" s="40">
        <f t="shared" si="7"/>
        <v>376.46034372296526</v>
      </c>
      <c r="D63" s="40">
        <f t="shared" si="28"/>
        <v>2581.9996562770348</v>
      </c>
      <c r="E63" s="36">
        <f t="shared" si="29"/>
        <v>390342.27705002762</v>
      </c>
      <c r="F63" s="81">
        <f t="shared" si="8"/>
        <v>5.2200000000000003E-2</v>
      </c>
      <c r="G63" s="41">
        <f t="shared" si="9"/>
        <v>2.5000000000000001E-2</v>
      </c>
      <c r="H63" s="42">
        <f t="shared" si="10"/>
        <v>7.9299999999999995E-2</v>
      </c>
      <c r="I63" s="100"/>
      <c r="J63" s="43">
        <f t="shared" si="11"/>
        <v>2726.69</v>
      </c>
      <c r="K63" s="40">
        <f t="shared" si="12"/>
        <v>433.62185717884495</v>
      </c>
      <c r="L63" s="40">
        <f t="shared" si="13"/>
        <v>2293.0681428211551</v>
      </c>
      <c r="M63" s="36">
        <f t="shared" si="30"/>
        <v>388771.72063014586</v>
      </c>
      <c r="N63" s="41">
        <f t="shared" si="14"/>
        <v>1.8499999999999999E-2</v>
      </c>
      <c r="O63" s="44">
        <f t="shared" si="15"/>
        <v>7.0699999999999999E-2</v>
      </c>
      <c r="Q63" s="34">
        <f t="shared" si="16"/>
        <v>28</v>
      </c>
      <c r="R63" s="40">
        <f t="shared" si="17"/>
        <v>2679.3149214424061</v>
      </c>
      <c r="S63" s="40">
        <f t="shared" si="18"/>
        <v>426.08373635551743</v>
      </c>
      <c r="T63" s="40">
        <f t="shared" si="19"/>
        <v>2253.2311850868887</v>
      </c>
      <c r="U63" s="45">
        <f t="shared" si="20"/>
        <v>279.14507855759393</v>
      </c>
      <c r="V63" s="36">
        <f t="shared" si="21"/>
        <v>381738.53668781195</v>
      </c>
      <c r="W63" s="57">
        <f t="shared" si="31"/>
        <v>9.5496943686157465E-12</v>
      </c>
      <c r="X63" s="34">
        <f t="shared" si="22"/>
        <v>28</v>
      </c>
      <c r="Y63" s="40">
        <f t="shared" si="23"/>
        <v>2958.4599999999932</v>
      </c>
      <c r="Z63" s="40">
        <f t="shared" si="24"/>
        <v>705.22881491310181</v>
      </c>
      <c r="AA63" s="40">
        <f t="shared" si="25"/>
        <v>2253.2311850868914</v>
      </c>
      <c r="AB63" s="45">
        <f t="shared" si="26"/>
        <v>0</v>
      </c>
      <c r="AC63" s="36">
        <f t="shared" si="27"/>
        <v>381738.53668781248</v>
      </c>
    </row>
    <row r="64" spans="1:29" x14ac:dyDescent="0.2">
      <c r="A64" s="34">
        <f t="shared" si="5"/>
        <v>29</v>
      </c>
      <c r="B64" s="40">
        <f t="shared" si="6"/>
        <v>2958.46</v>
      </c>
      <c r="C64" s="40">
        <f t="shared" si="7"/>
        <v>378.94811916106755</v>
      </c>
      <c r="D64" s="40">
        <f t="shared" si="28"/>
        <v>2579.5118808389325</v>
      </c>
      <c r="E64" s="36">
        <f t="shared" si="29"/>
        <v>389963.32893086656</v>
      </c>
      <c r="F64" s="81">
        <f t="shared" si="8"/>
        <v>5.2200000000000003E-2</v>
      </c>
      <c r="G64" s="41">
        <f t="shared" si="9"/>
        <v>2.5000000000000001E-2</v>
      </c>
      <c r="H64" s="42">
        <f t="shared" si="10"/>
        <v>7.9299999999999995E-2</v>
      </c>
      <c r="I64" s="100"/>
      <c r="J64" s="43">
        <f t="shared" si="11"/>
        <v>2726.68</v>
      </c>
      <c r="K64" s="40">
        <f t="shared" si="12"/>
        <v>436.16661262072375</v>
      </c>
      <c r="L64" s="40">
        <f t="shared" si="13"/>
        <v>2290.5133873792761</v>
      </c>
      <c r="M64" s="36">
        <f t="shared" si="30"/>
        <v>388335.55401752517</v>
      </c>
      <c r="N64" s="41">
        <f t="shared" si="14"/>
        <v>1.8499999999999999E-2</v>
      </c>
      <c r="O64" s="44">
        <f t="shared" si="15"/>
        <v>7.0699999999999999E-2</v>
      </c>
      <c r="Q64" s="34">
        <f t="shared" si="16"/>
        <v>29</v>
      </c>
      <c r="R64" s="40">
        <f t="shared" si="17"/>
        <v>2677.3571126552097</v>
      </c>
      <c r="S64" s="40">
        <f t="shared" si="18"/>
        <v>428.28090066951745</v>
      </c>
      <c r="T64" s="40">
        <f t="shared" si="19"/>
        <v>2249.0762119856922</v>
      </c>
      <c r="U64" s="45">
        <f t="shared" si="20"/>
        <v>281.10288734479036</v>
      </c>
      <c r="V64" s="36">
        <f t="shared" si="21"/>
        <v>381029.15289979766</v>
      </c>
      <c r="W64" s="57">
        <f t="shared" si="31"/>
        <v>9.5496943686157465E-12</v>
      </c>
      <c r="X64" s="34">
        <f t="shared" si="22"/>
        <v>29</v>
      </c>
      <c r="Y64" s="40">
        <f t="shared" si="23"/>
        <v>2958.4599999999932</v>
      </c>
      <c r="Z64" s="40">
        <f t="shared" si="24"/>
        <v>709.38378801429826</v>
      </c>
      <c r="AA64" s="40">
        <f t="shared" si="25"/>
        <v>2249.076211985695</v>
      </c>
      <c r="AB64" s="45">
        <f t="shared" si="26"/>
        <v>0</v>
      </c>
      <c r="AC64" s="36">
        <f t="shared" si="27"/>
        <v>381029.15289979818</v>
      </c>
    </row>
    <row r="65" spans="1:29" x14ac:dyDescent="0.2">
      <c r="A65" s="34">
        <f t="shared" si="5"/>
        <v>30</v>
      </c>
      <c r="B65" s="40">
        <f t="shared" si="6"/>
        <v>2958.46</v>
      </c>
      <c r="C65" s="40">
        <f t="shared" si="7"/>
        <v>381.45233464852345</v>
      </c>
      <c r="D65" s="40">
        <f t="shared" si="28"/>
        <v>2577.0076653514766</v>
      </c>
      <c r="E65" s="36">
        <f t="shared" si="29"/>
        <v>389581.87659621803</v>
      </c>
      <c r="F65" s="81">
        <f t="shared" si="8"/>
        <v>5.2200000000000003E-2</v>
      </c>
      <c r="G65" s="41">
        <f t="shared" si="9"/>
        <v>2.5000000000000001E-2</v>
      </c>
      <c r="H65" s="42">
        <f t="shared" si="10"/>
        <v>7.9299999999999995E-2</v>
      </c>
      <c r="I65" s="100"/>
      <c r="J65" s="43">
        <f t="shared" si="11"/>
        <v>2726.69</v>
      </c>
      <c r="K65" s="40">
        <f t="shared" si="12"/>
        <v>438.74636091341426</v>
      </c>
      <c r="L65" s="40">
        <f t="shared" si="13"/>
        <v>2287.9436390865858</v>
      </c>
      <c r="M65" s="36">
        <f t="shared" si="30"/>
        <v>387896.80765661172</v>
      </c>
      <c r="N65" s="41">
        <f t="shared" si="14"/>
        <v>1.8499999999999999E-2</v>
      </c>
      <c r="O65" s="44">
        <f t="shared" si="15"/>
        <v>7.0699999999999999E-2</v>
      </c>
      <c r="Q65" s="34">
        <f t="shared" si="16"/>
        <v>30</v>
      </c>
      <c r="R65" s="40">
        <f t="shared" si="17"/>
        <v>2675.3833582035577</v>
      </c>
      <c r="S65" s="40">
        <f t="shared" si="18"/>
        <v>430.48659903558337</v>
      </c>
      <c r="T65" s="40">
        <f t="shared" si="19"/>
        <v>2244.8967591679743</v>
      </c>
      <c r="U65" s="45">
        <f t="shared" si="20"/>
        <v>283.07664179644235</v>
      </c>
      <c r="V65" s="36">
        <f t="shared" si="21"/>
        <v>380315.58965896565</v>
      </c>
      <c r="W65" s="57">
        <f t="shared" si="31"/>
        <v>9.5496943686157465E-12</v>
      </c>
      <c r="X65" s="34">
        <f t="shared" si="22"/>
        <v>30</v>
      </c>
      <c r="Y65" s="40">
        <f t="shared" si="23"/>
        <v>2958.4599999999937</v>
      </c>
      <c r="Z65" s="40">
        <f t="shared" si="24"/>
        <v>713.56324083201616</v>
      </c>
      <c r="AA65" s="40">
        <f t="shared" si="25"/>
        <v>2244.8967591679775</v>
      </c>
      <c r="AB65" s="45">
        <f t="shared" si="26"/>
        <v>0</v>
      </c>
      <c r="AC65" s="36">
        <f t="shared" si="27"/>
        <v>380315.58965896617</v>
      </c>
    </row>
    <row r="66" spans="1:29" x14ac:dyDescent="0.2">
      <c r="A66" s="34">
        <f t="shared" si="5"/>
        <v>31</v>
      </c>
      <c r="B66" s="40">
        <f t="shared" si="6"/>
        <v>2958.46</v>
      </c>
      <c r="C66" s="40">
        <f t="shared" si="7"/>
        <v>383.97309882665922</v>
      </c>
      <c r="D66" s="40">
        <f t="shared" si="28"/>
        <v>2574.4869011733408</v>
      </c>
      <c r="E66" s="36">
        <f t="shared" si="29"/>
        <v>389197.90349739138</v>
      </c>
      <c r="F66" s="81">
        <f t="shared" si="8"/>
        <v>5.2200000000000003E-2</v>
      </c>
      <c r="G66" s="41">
        <f t="shared" si="9"/>
        <v>2.5000000000000001E-2</v>
      </c>
      <c r="H66" s="42">
        <f t="shared" si="10"/>
        <v>7.9299999999999995E-2</v>
      </c>
      <c r="I66" s="100"/>
      <c r="J66" s="43">
        <f t="shared" si="11"/>
        <v>2726.68</v>
      </c>
      <c r="K66" s="40">
        <f t="shared" si="12"/>
        <v>441.32130822312911</v>
      </c>
      <c r="L66" s="40">
        <f t="shared" si="13"/>
        <v>2285.3586917768707</v>
      </c>
      <c r="M66" s="36">
        <f t="shared" si="30"/>
        <v>387455.4863483886</v>
      </c>
      <c r="N66" s="41">
        <f t="shared" si="14"/>
        <v>1.8499999999999999E-2</v>
      </c>
      <c r="O66" s="44">
        <f t="shared" si="15"/>
        <v>7.0699999999999999E-2</v>
      </c>
      <c r="Q66" s="34">
        <f t="shared" si="16"/>
        <v>31</v>
      </c>
      <c r="R66" s="40">
        <f t="shared" si="17"/>
        <v>2673.3934969570137</v>
      </c>
      <c r="S66" s="40">
        <f t="shared" si="18"/>
        <v>432.70081454960791</v>
      </c>
      <c r="T66" s="40">
        <f t="shared" si="19"/>
        <v>2240.6926824074058</v>
      </c>
      <c r="U66" s="45">
        <f t="shared" si="20"/>
        <v>285.06650304298637</v>
      </c>
      <c r="V66" s="36">
        <f t="shared" si="21"/>
        <v>379597.82234137302</v>
      </c>
      <c r="W66" s="57">
        <f t="shared" si="31"/>
        <v>9.5496943686157465E-12</v>
      </c>
      <c r="X66" s="34">
        <f t="shared" si="22"/>
        <v>31</v>
      </c>
      <c r="Y66" s="40">
        <f t="shared" si="23"/>
        <v>2958.4599999999937</v>
      </c>
      <c r="Z66" s="40">
        <f t="shared" si="24"/>
        <v>717.76731759258473</v>
      </c>
      <c r="AA66" s="40">
        <f t="shared" si="25"/>
        <v>2240.6926824074089</v>
      </c>
      <c r="AB66" s="45">
        <f t="shared" si="26"/>
        <v>0</v>
      </c>
      <c r="AC66" s="36">
        <f t="shared" si="27"/>
        <v>379597.8223413736</v>
      </c>
    </row>
    <row r="67" spans="1:29" x14ac:dyDescent="0.2">
      <c r="A67" s="34">
        <f t="shared" si="5"/>
        <v>32</v>
      </c>
      <c r="B67" s="40">
        <f t="shared" si="6"/>
        <v>2958.46</v>
      </c>
      <c r="C67" s="40">
        <f t="shared" si="7"/>
        <v>386.51052105473855</v>
      </c>
      <c r="D67" s="40">
        <f t="shared" si="28"/>
        <v>2571.9494789452615</v>
      </c>
      <c r="E67" s="36">
        <f t="shared" si="29"/>
        <v>388811.39297633665</v>
      </c>
      <c r="F67" s="81">
        <f t="shared" si="8"/>
        <v>5.2200000000000003E-2</v>
      </c>
      <c r="G67" s="41">
        <f t="shared" si="9"/>
        <v>2.5000000000000001E-2</v>
      </c>
      <c r="H67" s="42">
        <f t="shared" si="10"/>
        <v>7.9299999999999995E-2</v>
      </c>
      <c r="I67" s="100"/>
      <c r="J67" s="43">
        <f t="shared" si="11"/>
        <v>2726.69</v>
      </c>
      <c r="K67" s="40">
        <f t="shared" si="12"/>
        <v>443.93142626407734</v>
      </c>
      <c r="L67" s="40">
        <f t="shared" si="13"/>
        <v>2282.7585737359227</v>
      </c>
      <c r="M67" s="36">
        <f t="shared" si="30"/>
        <v>387011.55492212455</v>
      </c>
      <c r="N67" s="41">
        <f t="shared" si="14"/>
        <v>1.8499999999999999E-2</v>
      </c>
      <c r="O67" s="44">
        <f t="shared" si="15"/>
        <v>7.0699999999999999E-2</v>
      </c>
      <c r="Q67" s="34">
        <f t="shared" si="16"/>
        <v>32</v>
      </c>
      <c r="R67" s="40">
        <f t="shared" si="17"/>
        <v>2671.3873657049485</v>
      </c>
      <c r="S67" s="40">
        <f t="shared" si="18"/>
        <v>434.92352907702571</v>
      </c>
      <c r="T67" s="40">
        <f t="shared" si="19"/>
        <v>2236.4638366279228</v>
      </c>
      <c r="U67" s="45">
        <f t="shared" si="20"/>
        <v>287.07263429505156</v>
      </c>
      <c r="V67" s="36">
        <f t="shared" si="21"/>
        <v>378875.82617800095</v>
      </c>
      <c r="W67" s="57">
        <f t="shared" si="31"/>
        <v>9.5496943686157465E-12</v>
      </c>
      <c r="X67" s="34">
        <f t="shared" si="22"/>
        <v>32</v>
      </c>
      <c r="Y67" s="40">
        <f t="shared" si="23"/>
        <v>2958.4599999999937</v>
      </c>
      <c r="Z67" s="40">
        <f t="shared" si="24"/>
        <v>721.99616337206771</v>
      </c>
      <c r="AA67" s="40">
        <f t="shared" si="25"/>
        <v>2236.463836627926</v>
      </c>
      <c r="AB67" s="45">
        <f t="shared" si="26"/>
        <v>0</v>
      </c>
      <c r="AC67" s="36">
        <f t="shared" si="27"/>
        <v>378875.82617800153</v>
      </c>
    </row>
    <row r="68" spans="1:29" x14ac:dyDescent="0.2">
      <c r="A68" s="34">
        <f t="shared" si="5"/>
        <v>33</v>
      </c>
      <c r="B68" s="40">
        <f t="shared" si="6"/>
        <v>2958.46</v>
      </c>
      <c r="C68" s="40">
        <f t="shared" si="7"/>
        <v>389.06471141470911</v>
      </c>
      <c r="D68" s="40">
        <f t="shared" si="28"/>
        <v>2569.3952885852909</v>
      </c>
      <c r="E68" s="36">
        <f t="shared" si="29"/>
        <v>388422.32826492196</v>
      </c>
      <c r="F68" s="81">
        <f t="shared" si="8"/>
        <v>5.2200000000000003E-2</v>
      </c>
      <c r="G68" s="41">
        <f t="shared" si="9"/>
        <v>2.5000000000000001E-2</v>
      </c>
      <c r="H68" s="42">
        <f t="shared" si="10"/>
        <v>7.9299999999999995E-2</v>
      </c>
      <c r="I68" s="100"/>
      <c r="J68" s="43">
        <f t="shared" si="11"/>
        <v>2726.68</v>
      </c>
      <c r="K68" s="40">
        <f t="shared" si="12"/>
        <v>446.5369222504828</v>
      </c>
      <c r="L68" s="40">
        <f t="shared" si="13"/>
        <v>2280.143077749517</v>
      </c>
      <c r="M68" s="36">
        <f t="shared" si="30"/>
        <v>386565.01799987408</v>
      </c>
      <c r="N68" s="41">
        <f t="shared" si="14"/>
        <v>1.8499999999999999E-2</v>
      </c>
      <c r="O68" s="44">
        <f t="shared" si="15"/>
        <v>7.0699999999999999E-2</v>
      </c>
      <c r="Q68" s="34">
        <f t="shared" si="16"/>
        <v>33</v>
      </c>
      <c r="R68" s="40">
        <f t="shared" si="17"/>
        <v>2669.3647991228868</v>
      </c>
      <c r="S68" s="40">
        <f t="shared" si="18"/>
        <v>437.15472322416463</v>
      </c>
      <c r="T68" s="40">
        <f t="shared" si="19"/>
        <v>2232.2100758987222</v>
      </c>
      <c r="U68" s="45">
        <f t="shared" si="20"/>
        <v>289.09520087711326</v>
      </c>
      <c r="V68" s="36">
        <f t="shared" si="21"/>
        <v>378149.57625389966</v>
      </c>
      <c r="W68" s="57">
        <f t="shared" si="31"/>
        <v>1.0004441719502211E-11</v>
      </c>
      <c r="X68" s="34">
        <f t="shared" si="22"/>
        <v>33</v>
      </c>
      <c r="Y68" s="40">
        <f t="shared" si="23"/>
        <v>2958.4599999999937</v>
      </c>
      <c r="Z68" s="40">
        <f t="shared" si="24"/>
        <v>726.24992410126788</v>
      </c>
      <c r="AA68" s="40">
        <f t="shared" si="25"/>
        <v>2232.2100758987258</v>
      </c>
      <c r="AB68" s="45">
        <f t="shared" si="26"/>
        <v>0</v>
      </c>
      <c r="AC68" s="36">
        <f t="shared" si="27"/>
        <v>378149.57625390025</v>
      </c>
    </row>
    <row r="69" spans="1:29" x14ac:dyDescent="0.2">
      <c r="A69" s="34">
        <f t="shared" si="5"/>
        <v>34</v>
      </c>
      <c r="B69" s="40">
        <f t="shared" si="6"/>
        <v>2958.46</v>
      </c>
      <c r="C69" s="40">
        <f t="shared" si="7"/>
        <v>391.63578071597431</v>
      </c>
      <c r="D69" s="40">
        <f t="shared" si="28"/>
        <v>2566.8242192840257</v>
      </c>
      <c r="E69" s="36">
        <f t="shared" si="29"/>
        <v>388030.692484206</v>
      </c>
      <c r="F69" s="81">
        <f t="shared" si="8"/>
        <v>5.2200000000000003E-2</v>
      </c>
      <c r="G69" s="41">
        <f t="shared" si="9"/>
        <v>2.5000000000000001E-2</v>
      </c>
      <c r="H69" s="42">
        <f t="shared" si="10"/>
        <v>7.9299999999999995E-2</v>
      </c>
      <c r="I69" s="100"/>
      <c r="J69" s="43">
        <f t="shared" si="11"/>
        <v>2726.69</v>
      </c>
      <c r="K69" s="40">
        <f t="shared" si="12"/>
        <v>449.17776895074212</v>
      </c>
      <c r="L69" s="40">
        <f t="shared" si="13"/>
        <v>2277.5122310492579</v>
      </c>
      <c r="M69" s="36">
        <f t="shared" si="30"/>
        <v>386115.84023092332</v>
      </c>
      <c r="N69" s="41">
        <f t="shared" si="14"/>
        <v>1.8499999999999999E-2</v>
      </c>
      <c r="O69" s="44">
        <f t="shared" si="15"/>
        <v>7.0699999999999999E-2</v>
      </c>
      <c r="Q69" s="34">
        <f t="shared" si="16"/>
        <v>34</v>
      </c>
      <c r="R69" s="40">
        <f t="shared" si="17"/>
        <v>2667.3256297381877</v>
      </c>
      <c r="S69" s="40">
        <f t="shared" si="18"/>
        <v>439.39437630896236</v>
      </c>
      <c r="T69" s="40">
        <f t="shared" si="19"/>
        <v>2227.9312534292253</v>
      </c>
      <c r="U69" s="45">
        <f t="shared" si="20"/>
        <v>291.13437026181236</v>
      </c>
      <c r="V69" s="36">
        <f t="shared" si="21"/>
        <v>377419.04750732891</v>
      </c>
      <c r="W69" s="57">
        <f t="shared" si="31"/>
        <v>1.0004441719502211E-11</v>
      </c>
      <c r="X69" s="34">
        <f t="shared" si="22"/>
        <v>34</v>
      </c>
      <c r="Y69" s="40">
        <f t="shared" si="23"/>
        <v>2958.4599999999937</v>
      </c>
      <c r="Z69" s="40">
        <f t="shared" si="24"/>
        <v>730.52874657076472</v>
      </c>
      <c r="AA69" s="40">
        <f t="shared" si="25"/>
        <v>2227.9312534292289</v>
      </c>
      <c r="AB69" s="45">
        <f t="shared" si="26"/>
        <v>0</v>
      </c>
      <c r="AC69" s="36">
        <f t="shared" si="27"/>
        <v>377419.04750732949</v>
      </c>
    </row>
    <row r="70" spans="1:29" x14ac:dyDescent="0.2">
      <c r="A70" s="34">
        <f t="shared" si="5"/>
        <v>35</v>
      </c>
      <c r="B70" s="40">
        <f t="shared" si="6"/>
        <v>2958.46</v>
      </c>
      <c r="C70" s="40">
        <f t="shared" si="7"/>
        <v>394.22384050020582</v>
      </c>
      <c r="D70" s="40">
        <f t="shared" si="28"/>
        <v>2564.2361594997942</v>
      </c>
      <c r="E70" s="36">
        <f t="shared" si="29"/>
        <v>387636.46864370577</v>
      </c>
      <c r="F70" s="81">
        <f t="shared" si="8"/>
        <v>5.2200000000000003E-2</v>
      </c>
      <c r="G70" s="41">
        <f t="shared" si="9"/>
        <v>2.5000000000000001E-2</v>
      </c>
      <c r="H70" s="42">
        <f t="shared" si="10"/>
        <v>7.9299999999999995E-2</v>
      </c>
      <c r="I70" s="100"/>
      <c r="J70" s="43">
        <f t="shared" si="11"/>
        <v>2726.68</v>
      </c>
      <c r="K70" s="40">
        <f t="shared" si="12"/>
        <v>451.81417463947673</v>
      </c>
      <c r="L70" s="40">
        <f t="shared" si="13"/>
        <v>2274.8658253605231</v>
      </c>
      <c r="M70" s="36">
        <f t="shared" si="30"/>
        <v>385664.02605628385</v>
      </c>
      <c r="N70" s="41">
        <f t="shared" si="14"/>
        <v>1.8499999999999999E-2</v>
      </c>
      <c r="O70" s="44">
        <f t="shared" si="15"/>
        <v>7.0699999999999999E-2</v>
      </c>
      <c r="Q70" s="34">
        <f t="shared" si="16"/>
        <v>35</v>
      </c>
      <c r="R70" s="40">
        <f t="shared" si="17"/>
        <v>2665.2696878950619</v>
      </c>
      <c r="S70" s="40">
        <f t="shared" si="18"/>
        <v>441.64246633104904</v>
      </c>
      <c r="T70" s="40">
        <f t="shared" si="19"/>
        <v>2223.6272215640129</v>
      </c>
      <c r="U70" s="45">
        <f t="shared" si="20"/>
        <v>293.19031210493813</v>
      </c>
      <c r="V70" s="36">
        <f t="shared" si="21"/>
        <v>376684.2147288929</v>
      </c>
      <c r="W70" s="57">
        <f t="shared" si="31"/>
        <v>9.5496943686157465E-12</v>
      </c>
      <c r="X70" s="34">
        <f t="shared" si="22"/>
        <v>35</v>
      </c>
      <c r="Y70" s="40">
        <f t="shared" si="23"/>
        <v>2958.4599999999937</v>
      </c>
      <c r="Z70" s="40">
        <f t="shared" si="24"/>
        <v>734.83277843597762</v>
      </c>
      <c r="AA70" s="40">
        <f t="shared" si="25"/>
        <v>2223.6272215640161</v>
      </c>
      <c r="AB70" s="45">
        <f t="shared" si="26"/>
        <v>0</v>
      </c>
      <c r="AC70" s="36">
        <f t="shared" si="27"/>
        <v>376684.21472889354</v>
      </c>
    </row>
    <row r="71" spans="1:29" x14ac:dyDescent="0.2">
      <c r="A71" s="46">
        <f t="shared" si="5"/>
        <v>36</v>
      </c>
      <c r="B71" s="47">
        <f t="shared" si="6"/>
        <v>2958.46</v>
      </c>
      <c r="C71" s="47">
        <f t="shared" si="7"/>
        <v>396.82900304617806</v>
      </c>
      <c r="D71" s="47">
        <f t="shared" si="28"/>
        <v>2561.630996953822</v>
      </c>
      <c r="E71" s="48">
        <f t="shared" si="29"/>
        <v>387239.63964065962</v>
      </c>
      <c r="F71" s="81">
        <f t="shared" si="8"/>
        <v>5.2200000000000003E-2</v>
      </c>
      <c r="G71" s="49">
        <f t="shared" si="9"/>
        <v>2.5000000000000001E-2</v>
      </c>
      <c r="H71" s="50">
        <f t="shared" si="10"/>
        <v>7.9299999999999995E-2</v>
      </c>
      <c r="I71" s="100"/>
      <c r="J71" s="43">
        <f t="shared" si="11"/>
        <v>2726.69</v>
      </c>
      <c r="K71" s="40">
        <f t="shared" si="12"/>
        <v>454.48611315172775</v>
      </c>
      <c r="L71" s="47">
        <f t="shared" si="13"/>
        <v>2272.2038868482723</v>
      </c>
      <c r="M71" s="48">
        <f t="shared" si="30"/>
        <v>385209.53994313214</v>
      </c>
      <c r="N71" s="49">
        <f t="shared" si="14"/>
        <v>1.8499999999999999E-2</v>
      </c>
      <c r="O71" s="44">
        <f t="shared" si="15"/>
        <v>7.0699999999999999E-2</v>
      </c>
      <c r="P71" s="51"/>
      <c r="Q71" s="46">
        <f t="shared" si="16"/>
        <v>36</v>
      </c>
      <c r="R71" s="40">
        <f t="shared" si="17"/>
        <v>2663.1968017188915</v>
      </c>
      <c r="S71" s="47">
        <f t="shared" si="18"/>
        <v>443.89896994116407</v>
      </c>
      <c r="T71" s="47">
        <f t="shared" si="19"/>
        <v>2219.2978317777274</v>
      </c>
      <c r="U71" s="52">
        <f t="shared" si="20"/>
        <v>295.26319828110854</v>
      </c>
      <c r="V71" s="48">
        <f t="shared" si="21"/>
        <v>375945.05256067059</v>
      </c>
      <c r="W71" s="57">
        <f t="shared" si="31"/>
        <v>1.0004441719502211E-11</v>
      </c>
      <c r="X71" s="34">
        <f t="shared" si="22"/>
        <v>36</v>
      </c>
      <c r="Y71" s="40">
        <f t="shared" si="23"/>
        <v>2958.4599999999937</v>
      </c>
      <c r="Z71" s="47">
        <f t="shared" si="24"/>
        <v>739.16216822226261</v>
      </c>
      <c r="AA71" s="40">
        <f t="shared" si="25"/>
        <v>2219.2978317777311</v>
      </c>
      <c r="AB71" s="52">
        <f t="shared" si="26"/>
        <v>0</v>
      </c>
      <c r="AC71" s="48">
        <f t="shared" si="27"/>
        <v>375945.05256067129</v>
      </c>
    </row>
    <row r="72" spans="1:29" x14ac:dyDescent="0.2">
      <c r="A72" s="34">
        <f t="shared" si="5"/>
        <v>37</v>
      </c>
      <c r="B72" s="40">
        <f t="shared" si="6"/>
        <v>2958.46</v>
      </c>
      <c r="C72" s="40">
        <f t="shared" si="7"/>
        <v>399.45138137464119</v>
      </c>
      <c r="D72" s="40">
        <f t="shared" si="28"/>
        <v>2559.0086186253588</v>
      </c>
      <c r="E72" s="36">
        <f t="shared" si="29"/>
        <v>386840.188259285</v>
      </c>
      <c r="F72" s="81">
        <f t="shared" si="8"/>
        <v>5.2200000000000003E-2</v>
      </c>
      <c r="G72" s="41">
        <f t="shared" si="9"/>
        <v>2.5000000000000001E-2</v>
      </c>
      <c r="H72" s="42">
        <f t="shared" si="10"/>
        <v>7.9299999999999995E-2</v>
      </c>
      <c r="I72" s="100"/>
      <c r="J72" s="43">
        <f t="shared" si="11"/>
        <v>2726.68</v>
      </c>
      <c r="K72" s="40">
        <f t="shared" si="12"/>
        <v>457.1537938350466</v>
      </c>
      <c r="L72" s="40">
        <f t="shared" si="13"/>
        <v>2269.5262061649532</v>
      </c>
      <c r="M72" s="36">
        <f t="shared" si="30"/>
        <v>384752.38614929712</v>
      </c>
      <c r="N72" s="41">
        <f t="shared" si="14"/>
        <v>1.8499999999999999E-2</v>
      </c>
      <c r="O72" s="44">
        <f t="shared" si="15"/>
        <v>7.0699999999999999E-2</v>
      </c>
      <c r="Q72" s="34">
        <f t="shared" si="16"/>
        <v>37</v>
      </c>
      <c r="R72" s="40">
        <f t="shared" si="17"/>
        <v>2661.1067970798581</v>
      </c>
      <c r="S72" s="40">
        <f t="shared" si="18"/>
        <v>446.16386240990732</v>
      </c>
      <c r="T72" s="40">
        <f t="shared" si="19"/>
        <v>2214.9429346699508</v>
      </c>
      <c r="U72" s="45">
        <f t="shared" si="20"/>
        <v>297.35320292014194</v>
      </c>
      <c r="V72" s="36">
        <f t="shared" si="21"/>
        <v>375201.53549534059</v>
      </c>
      <c r="W72" s="57">
        <f t="shared" si="31"/>
        <v>1.0459189070388675E-11</v>
      </c>
      <c r="X72" s="34">
        <f t="shared" si="22"/>
        <v>37</v>
      </c>
      <c r="Y72" s="40">
        <f t="shared" si="23"/>
        <v>2958.4599999999937</v>
      </c>
      <c r="Z72" s="40">
        <f t="shared" si="24"/>
        <v>743.5170653300388</v>
      </c>
      <c r="AA72" s="40">
        <f t="shared" si="25"/>
        <v>2214.9429346699549</v>
      </c>
      <c r="AB72" s="45">
        <f t="shared" si="26"/>
        <v>0</v>
      </c>
      <c r="AC72" s="36">
        <f t="shared" si="27"/>
        <v>375201.53549534123</v>
      </c>
    </row>
    <row r="73" spans="1:29" x14ac:dyDescent="0.2">
      <c r="A73" s="34">
        <f t="shared" si="5"/>
        <v>38</v>
      </c>
      <c r="B73" s="40">
        <f t="shared" si="6"/>
        <v>2958.46</v>
      </c>
      <c r="C73" s="40">
        <f t="shared" si="7"/>
        <v>402.09108925322516</v>
      </c>
      <c r="D73" s="40">
        <f t="shared" si="28"/>
        <v>2556.3689107467749</v>
      </c>
      <c r="E73" s="36">
        <f t="shared" si="29"/>
        <v>386438.0971700318</v>
      </c>
      <c r="F73" s="81">
        <f t="shared" si="8"/>
        <v>5.2200000000000003E-2</v>
      </c>
      <c r="G73" s="41">
        <f t="shared" si="9"/>
        <v>2.5000000000000001E-2</v>
      </c>
      <c r="H73" s="42">
        <f t="shared" si="10"/>
        <v>7.9299999999999995E-2</v>
      </c>
      <c r="I73" s="100"/>
      <c r="J73" s="43">
        <f t="shared" si="11"/>
        <v>2726.69</v>
      </c>
      <c r="K73" s="40">
        <f t="shared" si="12"/>
        <v>459.85719160372446</v>
      </c>
      <c r="L73" s="40">
        <f t="shared" si="13"/>
        <v>2266.8328083962756</v>
      </c>
      <c r="M73" s="36">
        <f t="shared" si="30"/>
        <v>384292.52895769337</v>
      </c>
      <c r="N73" s="41">
        <f t="shared" si="14"/>
        <v>1.8499999999999999E-2</v>
      </c>
      <c r="O73" s="44">
        <f t="shared" si="15"/>
        <v>7.0699999999999999E-2</v>
      </c>
      <c r="Q73" s="34">
        <f t="shared" si="16"/>
        <v>38</v>
      </c>
      <c r="R73" s="40">
        <f t="shared" si="17"/>
        <v>2658.9994975558375</v>
      </c>
      <c r="S73" s="40">
        <f t="shared" si="18"/>
        <v>448.437117595789</v>
      </c>
      <c r="T73" s="40">
        <f t="shared" si="19"/>
        <v>2210.5623799600485</v>
      </c>
      <c r="U73" s="45">
        <f t="shared" si="20"/>
        <v>299.46050244416256</v>
      </c>
      <c r="V73" s="36">
        <f t="shared" si="21"/>
        <v>374453.6378753006</v>
      </c>
      <c r="W73" s="57">
        <f t="shared" si="31"/>
        <v>9.5496943686157465E-12</v>
      </c>
      <c r="X73" s="34">
        <f t="shared" si="22"/>
        <v>38</v>
      </c>
      <c r="Y73" s="40">
        <f t="shared" si="23"/>
        <v>2958.4599999999941</v>
      </c>
      <c r="Z73" s="40">
        <f t="shared" si="24"/>
        <v>747.89762003994201</v>
      </c>
      <c r="AA73" s="40">
        <f t="shared" si="25"/>
        <v>2210.5623799600521</v>
      </c>
      <c r="AB73" s="45">
        <f t="shared" si="26"/>
        <v>0</v>
      </c>
      <c r="AC73" s="36">
        <f t="shared" si="27"/>
        <v>374453.6378753013</v>
      </c>
    </row>
    <row r="74" spans="1:29" x14ac:dyDescent="0.2">
      <c r="A74" s="34">
        <f t="shared" si="5"/>
        <v>39</v>
      </c>
      <c r="B74" s="40">
        <f t="shared" si="6"/>
        <v>2958.46</v>
      </c>
      <c r="C74" s="40">
        <f t="shared" si="7"/>
        <v>404.74824120137328</v>
      </c>
      <c r="D74" s="40">
        <f t="shared" si="28"/>
        <v>2553.7117587986268</v>
      </c>
      <c r="E74" s="36">
        <f t="shared" si="29"/>
        <v>386033.34892883041</v>
      </c>
      <c r="F74" s="81">
        <f t="shared" si="8"/>
        <v>5.2200000000000003E-2</v>
      </c>
      <c r="G74" s="41">
        <f t="shared" si="9"/>
        <v>2.5000000000000001E-2</v>
      </c>
      <c r="H74" s="42">
        <f t="shared" si="10"/>
        <v>7.9299999999999995E-2</v>
      </c>
      <c r="I74" s="100"/>
      <c r="J74" s="43">
        <f t="shared" si="11"/>
        <v>2726.68</v>
      </c>
      <c r="K74" s="40">
        <f t="shared" si="12"/>
        <v>462.55651689092338</v>
      </c>
      <c r="L74" s="40">
        <f t="shared" si="13"/>
        <v>2264.1234831090765</v>
      </c>
      <c r="M74" s="36">
        <f t="shared" si="30"/>
        <v>383829.97244080243</v>
      </c>
      <c r="N74" s="41">
        <f t="shared" si="14"/>
        <v>1.8499999999999999E-2</v>
      </c>
      <c r="O74" s="44">
        <f t="shared" si="15"/>
        <v>7.0699999999999999E-2</v>
      </c>
      <c r="Q74" s="34">
        <f t="shared" si="16"/>
        <v>39</v>
      </c>
      <c r="R74" s="40">
        <f t="shared" si="17"/>
        <v>2656.8747243945645</v>
      </c>
      <c r="S74" s="40">
        <f t="shared" si="18"/>
        <v>450.71870791258516</v>
      </c>
      <c r="T74" s="40">
        <f t="shared" si="19"/>
        <v>2206.1560164819793</v>
      </c>
      <c r="U74" s="45">
        <f t="shared" si="20"/>
        <v>301.58527560543553</v>
      </c>
      <c r="V74" s="36">
        <f t="shared" si="21"/>
        <v>373701.33389178256</v>
      </c>
      <c r="W74" s="57">
        <f t="shared" si="31"/>
        <v>1.0004441719502211E-11</v>
      </c>
      <c r="X74" s="34">
        <f t="shared" si="22"/>
        <v>39</v>
      </c>
      <c r="Y74" s="40">
        <f t="shared" si="23"/>
        <v>2958.4599999999941</v>
      </c>
      <c r="Z74" s="40">
        <f t="shared" si="24"/>
        <v>752.30398351801068</v>
      </c>
      <c r="AA74" s="40">
        <f t="shared" si="25"/>
        <v>2206.1560164819834</v>
      </c>
      <c r="AB74" s="45">
        <f t="shared" si="26"/>
        <v>0</v>
      </c>
      <c r="AC74" s="36">
        <f t="shared" si="27"/>
        <v>373701.33389178326</v>
      </c>
    </row>
    <row r="75" spans="1:29" x14ac:dyDescent="0.2">
      <c r="A75" s="34">
        <f t="shared" si="5"/>
        <v>40</v>
      </c>
      <c r="B75" s="40">
        <f t="shared" si="6"/>
        <v>2958.46</v>
      </c>
      <c r="C75" s="40">
        <f t="shared" si="7"/>
        <v>407.42295249531253</v>
      </c>
      <c r="D75" s="40">
        <f t="shared" si="28"/>
        <v>2551.0370475046875</v>
      </c>
      <c r="E75" s="36">
        <f t="shared" si="29"/>
        <v>385625.92597633507</v>
      </c>
      <c r="F75" s="81">
        <f t="shared" si="8"/>
        <v>5.2200000000000003E-2</v>
      </c>
      <c r="G75" s="41">
        <f t="shared" si="9"/>
        <v>2.5000000000000001E-2</v>
      </c>
      <c r="H75" s="42">
        <f t="shared" si="10"/>
        <v>7.9299999999999995E-2</v>
      </c>
      <c r="I75" s="100"/>
      <c r="J75" s="43">
        <f t="shared" si="11"/>
        <v>2726.69</v>
      </c>
      <c r="K75" s="40">
        <f t="shared" si="12"/>
        <v>465.2917457029389</v>
      </c>
      <c r="L75" s="40">
        <f t="shared" si="13"/>
        <v>2261.3982542970612</v>
      </c>
      <c r="M75" s="36">
        <f t="shared" si="30"/>
        <v>383364.68069509952</v>
      </c>
      <c r="N75" s="41">
        <f t="shared" si="14"/>
        <v>1.8499999999999999E-2</v>
      </c>
      <c r="O75" s="44">
        <f t="shared" si="15"/>
        <v>7.0699999999999999E-2</v>
      </c>
      <c r="Q75" s="34">
        <f t="shared" si="16"/>
        <v>40</v>
      </c>
      <c r="R75" s="40">
        <f t="shared" si="17"/>
        <v>2654.732296475046</v>
      </c>
      <c r="S75" s="40">
        <f t="shared" si="18"/>
        <v>453.00860429596059</v>
      </c>
      <c r="T75" s="40">
        <f t="shared" si="19"/>
        <v>2201.7236921790854</v>
      </c>
      <c r="U75" s="45">
        <f t="shared" si="20"/>
        <v>303.72770352495399</v>
      </c>
      <c r="V75" s="36">
        <f t="shared" si="21"/>
        <v>372944.59758396167</v>
      </c>
      <c r="W75" s="57">
        <f t="shared" si="31"/>
        <v>1.0004441719502211E-11</v>
      </c>
      <c r="X75" s="34">
        <f t="shared" si="22"/>
        <v>40</v>
      </c>
      <c r="Y75" s="40">
        <f t="shared" si="23"/>
        <v>2958.4599999999941</v>
      </c>
      <c r="Z75" s="40">
        <f t="shared" si="24"/>
        <v>756.73630782090459</v>
      </c>
      <c r="AA75" s="40">
        <f t="shared" si="25"/>
        <v>2201.7236921790895</v>
      </c>
      <c r="AB75" s="45">
        <f t="shared" si="26"/>
        <v>0</v>
      </c>
      <c r="AC75" s="36">
        <f t="shared" si="27"/>
        <v>372944.59758396237</v>
      </c>
    </row>
    <row r="76" spans="1:29" x14ac:dyDescent="0.2">
      <c r="A76" s="34">
        <f t="shared" si="5"/>
        <v>41</v>
      </c>
      <c r="B76" s="40">
        <f t="shared" si="6"/>
        <v>2905.15</v>
      </c>
      <c r="C76" s="40">
        <f t="shared" si="7"/>
        <v>424.2898762189111</v>
      </c>
      <c r="D76" s="40">
        <f t="shared" si="28"/>
        <v>2480.860123781089</v>
      </c>
      <c r="E76" s="36">
        <f t="shared" si="29"/>
        <v>385201.63610011619</v>
      </c>
      <c r="F76" s="81">
        <f t="shared" si="8"/>
        <v>5.2200000000000003E-2</v>
      </c>
      <c r="G76" s="41">
        <f t="shared" si="9"/>
        <v>2.5000000000000001E-2</v>
      </c>
      <c r="H76" s="42">
        <f t="shared" si="10"/>
        <v>7.7200000000000005E-2</v>
      </c>
      <c r="I76" s="100"/>
      <c r="J76" s="43">
        <f t="shared" si="11"/>
        <v>2726.68</v>
      </c>
      <c r="K76" s="40">
        <f t="shared" si="12"/>
        <v>468.02308957137211</v>
      </c>
      <c r="L76" s="40">
        <f t="shared" si="13"/>
        <v>2258.6569104286277</v>
      </c>
      <c r="M76" s="36">
        <f t="shared" si="30"/>
        <v>382896.65760552813</v>
      </c>
      <c r="N76" s="41">
        <f t="shared" si="14"/>
        <v>1.8499999999999999E-2</v>
      </c>
      <c r="O76" s="44">
        <f t="shared" si="15"/>
        <v>7.0699999999999999E-2</v>
      </c>
      <c r="Q76" s="34">
        <f t="shared" si="16"/>
        <v>41</v>
      </c>
      <c r="R76" s="40">
        <f t="shared" si="17"/>
        <v>2652.5720302681957</v>
      </c>
      <c r="S76" s="40">
        <f t="shared" si="18"/>
        <v>455.30677616935509</v>
      </c>
      <c r="T76" s="40">
        <f t="shared" si="19"/>
        <v>2197.2652540988406</v>
      </c>
      <c r="U76" s="45">
        <f t="shared" si="20"/>
        <v>252.57796973180439</v>
      </c>
      <c r="V76" s="36">
        <f t="shared" si="21"/>
        <v>372236.71283806051</v>
      </c>
      <c r="W76" s="57">
        <f t="shared" si="31"/>
        <v>-53.309999999989486</v>
      </c>
      <c r="X76" s="34">
        <f t="shared" si="22"/>
        <v>41</v>
      </c>
      <c r="Y76" s="40">
        <f t="shared" si="23"/>
        <v>2958.4599999999941</v>
      </c>
      <c r="Z76" s="40">
        <f t="shared" si="24"/>
        <v>761.19474590114896</v>
      </c>
      <c r="AA76" s="40">
        <f t="shared" si="25"/>
        <v>2197.2652540988452</v>
      </c>
      <c r="AB76" s="45">
        <f t="shared" si="26"/>
        <v>0</v>
      </c>
      <c r="AC76" s="36">
        <f t="shared" si="27"/>
        <v>372183.40283806121</v>
      </c>
    </row>
    <row r="77" spans="1:29" x14ac:dyDescent="0.2">
      <c r="A77" s="34">
        <f t="shared" si="5"/>
        <v>42</v>
      </c>
      <c r="B77" s="40">
        <f t="shared" si="6"/>
        <v>2905.15</v>
      </c>
      <c r="C77" s="40">
        <f t="shared" si="7"/>
        <v>427.01947442258552</v>
      </c>
      <c r="D77" s="40">
        <f t="shared" si="28"/>
        <v>2478.1305255774146</v>
      </c>
      <c r="E77" s="36">
        <f t="shared" si="29"/>
        <v>384774.61662569363</v>
      </c>
      <c r="F77" s="81">
        <f t="shared" si="8"/>
        <v>5.2200000000000003E-2</v>
      </c>
      <c r="G77" s="41">
        <f t="shared" si="9"/>
        <v>2.5000000000000001E-2</v>
      </c>
      <c r="H77" s="42">
        <f t="shared" si="10"/>
        <v>7.7200000000000005E-2</v>
      </c>
      <c r="I77" s="100"/>
      <c r="J77" s="43">
        <f t="shared" si="11"/>
        <v>2726.69</v>
      </c>
      <c r="K77" s="40">
        <f t="shared" si="12"/>
        <v>470.79052560743003</v>
      </c>
      <c r="L77" s="40">
        <f t="shared" si="13"/>
        <v>2255.89947439257</v>
      </c>
      <c r="M77" s="36">
        <f t="shared" si="30"/>
        <v>382425.86707992072</v>
      </c>
      <c r="N77" s="41">
        <f t="shared" si="14"/>
        <v>1.8499999999999999E-2</v>
      </c>
      <c r="O77" s="44">
        <f t="shared" si="15"/>
        <v>7.0699999999999999E-2</v>
      </c>
      <c r="Q77" s="34">
        <f t="shared" si="16"/>
        <v>42</v>
      </c>
      <c r="R77" s="40">
        <f t="shared" si="17"/>
        <v>2650.7733711536762</v>
      </c>
      <c r="S77" s="40">
        <f t="shared" si="18"/>
        <v>457.67873801610313</v>
      </c>
      <c r="T77" s="40">
        <f t="shared" si="19"/>
        <v>2193.0946331375731</v>
      </c>
      <c r="U77" s="45">
        <f t="shared" si="20"/>
        <v>254.37662884632391</v>
      </c>
      <c r="V77" s="36">
        <f t="shared" si="21"/>
        <v>371524.65747119806</v>
      </c>
      <c r="W77" s="57">
        <f t="shared" si="31"/>
        <v>-53.624084749989834</v>
      </c>
      <c r="X77" s="34">
        <f t="shared" si="22"/>
        <v>42</v>
      </c>
      <c r="Y77" s="40">
        <f t="shared" si="23"/>
        <v>2958.4599999999941</v>
      </c>
      <c r="Z77" s="40">
        <f t="shared" si="24"/>
        <v>765.67945161241687</v>
      </c>
      <c r="AA77" s="40">
        <f t="shared" si="25"/>
        <v>2192.7805483875773</v>
      </c>
      <c r="AB77" s="45">
        <f t="shared" si="26"/>
        <v>0</v>
      </c>
      <c r="AC77" s="36">
        <f t="shared" si="27"/>
        <v>371417.72338644881</v>
      </c>
    </row>
    <row r="78" spans="1:29" x14ac:dyDescent="0.2">
      <c r="A78" s="34">
        <f t="shared" si="5"/>
        <v>43</v>
      </c>
      <c r="B78" s="40">
        <f t="shared" si="6"/>
        <v>2905.15</v>
      </c>
      <c r="C78" s="40">
        <f t="shared" si="7"/>
        <v>429.76663304137082</v>
      </c>
      <c r="D78" s="40">
        <f t="shared" si="28"/>
        <v>2475.3833669586293</v>
      </c>
      <c r="E78" s="36">
        <f t="shared" si="29"/>
        <v>384344.84999265225</v>
      </c>
      <c r="F78" s="81">
        <f t="shared" si="8"/>
        <v>5.2200000000000003E-2</v>
      </c>
      <c r="G78" s="41">
        <f t="shared" si="9"/>
        <v>2.5000000000000001E-2</v>
      </c>
      <c r="H78" s="42">
        <f t="shared" si="10"/>
        <v>7.7200000000000005E-2</v>
      </c>
      <c r="I78" s="100"/>
      <c r="J78" s="43">
        <f t="shared" si="11"/>
        <v>2726.68</v>
      </c>
      <c r="K78" s="40">
        <f t="shared" si="12"/>
        <v>473.55426645413354</v>
      </c>
      <c r="L78" s="40">
        <f t="shared" si="13"/>
        <v>2253.1257335458663</v>
      </c>
      <c r="M78" s="36">
        <f t="shared" si="30"/>
        <v>381952.31281346659</v>
      </c>
      <c r="N78" s="41">
        <f t="shared" si="14"/>
        <v>1.8499999999999999E-2</v>
      </c>
      <c r="O78" s="44">
        <f t="shared" si="15"/>
        <v>7.0699999999999999E-2</v>
      </c>
      <c r="Q78" s="34">
        <f t="shared" si="16"/>
        <v>43</v>
      </c>
      <c r="R78" s="40">
        <f t="shared" si="17"/>
        <v>2648.9596734135066</v>
      </c>
      <c r="S78" s="40">
        <f t="shared" si="18"/>
        <v>460.06023314569802</v>
      </c>
      <c r="T78" s="40">
        <f t="shared" si="19"/>
        <v>2188.8994402678086</v>
      </c>
      <c r="U78" s="45">
        <f t="shared" si="20"/>
        <v>256.19032658649348</v>
      </c>
      <c r="V78" s="36">
        <f t="shared" si="21"/>
        <v>370808.40691146586</v>
      </c>
      <c r="W78" s="57">
        <f t="shared" si="31"/>
        <v>-53.940019982641388</v>
      </c>
      <c r="X78" s="34">
        <f t="shared" si="22"/>
        <v>43</v>
      </c>
      <c r="Y78" s="40">
        <f t="shared" si="23"/>
        <v>2958.4599999999937</v>
      </c>
      <c r="Z78" s="40">
        <f t="shared" si="24"/>
        <v>770.19057971483289</v>
      </c>
      <c r="AA78" s="40">
        <f t="shared" si="25"/>
        <v>2188.2694202851608</v>
      </c>
      <c r="AB78" s="45">
        <f t="shared" si="26"/>
        <v>0</v>
      </c>
      <c r="AC78" s="36">
        <f t="shared" si="27"/>
        <v>370647.53280673397</v>
      </c>
    </row>
    <row r="79" spans="1:29" x14ac:dyDescent="0.2">
      <c r="A79" s="34">
        <f t="shared" si="5"/>
        <v>44</v>
      </c>
      <c r="B79" s="40">
        <f t="shared" si="6"/>
        <v>2905.15</v>
      </c>
      <c r="C79" s="40">
        <f t="shared" si="7"/>
        <v>432.53146504727056</v>
      </c>
      <c r="D79" s="40">
        <f t="shared" si="28"/>
        <v>2472.6185349527295</v>
      </c>
      <c r="E79" s="36">
        <f t="shared" si="29"/>
        <v>383912.31852760498</v>
      </c>
      <c r="F79" s="81">
        <f t="shared" si="8"/>
        <v>5.2200000000000003E-2</v>
      </c>
      <c r="G79" s="41">
        <f t="shared" si="9"/>
        <v>2.5000000000000001E-2</v>
      </c>
      <c r="H79" s="42">
        <f t="shared" si="10"/>
        <v>7.7200000000000005E-2</v>
      </c>
      <c r="I79" s="100"/>
      <c r="J79" s="43">
        <f t="shared" si="11"/>
        <v>2726.69</v>
      </c>
      <c r="K79" s="40">
        <f t="shared" si="12"/>
        <v>476.35429034065965</v>
      </c>
      <c r="L79" s="40">
        <f t="shared" si="13"/>
        <v>2250.3357096593404</v>
      </c>
      <c r="M79" s="36">
        <f t="shared" si="30"/>
        <v>381475.95852312591</v>
      </c>
      <c r="N79" s="41">
        <f t="shared" si="14"/>
        <v>1.8499999999999999E-2</v>
      </c>
      <c r="O79" s="44">
        <f t="shared" si="15"/>
        <v>7.0699999999999999E-2</v>
      </c>
      <c r="Q79" s="34">
        <f t="shared" si="16"/>
        <v>44</v>
      </c>
      <c r="R79" s="40">
        <f t="shared" si="17"/>
        <v>2647.1307793371175</v>
      </c>
      <c r="S79" s="40">
        <f t="shared" si="18"/>
        <v>462.45124861706427</v>
      </c>
      <c r="T79" s="40">
        <f t="shared" si="19"/>
        <v>2184.6795307200532</v>
      </c>
      <c r="U79" s="45">
        <f t="shared" si="20"/>
        <v>258.01922066288262</v>
      </c>
      <c r="V79" s="36">
        <f t="shared" si="21"/>
        <v>370087.93644218589</v>
      </c>
      <c r="W79" s="57">
        <f t="shared" si="31"/>
        <v>-54.257816600372735</v>
      </c>
      <c r="X79" s="34">
        <f t="shared" si="22"/>
        <v>44</v>
      </c>
      <c r="Y79" s="40">
        <f t="shared" si="23"/>
        <v>2958.4599999999937</v>
      </c>
      <c r="Z79" s="40">
        <f t="shared" si="24"/>
        <v>774.72828588031962</v>
      </c>
      <c r="AA79" s="40">
        <f t="shared" si="25"/>
        <v>2183.7317141196741</v>
      </c>
      <c r="AB79" s="45">
        <f t="shared" si="26"/>
        <v>0</v>
      </c>
      <c r="AC79" s="36">
        <f t="shared" si="27"/>
        <v>369872.80452085368</v>
      </c>
    </row>
    <row r="80" spans="1:29" x14ac:dyDescent="0.2">
      <c r="A80" s="34">
        <f t="shared" si="5"/>
        <v>45</v>
      </c>
      <c r="B80" s="40">
        <f t="shared" si="6"/>
        <v>2905.15</v>
      </c>
      <c r="C80" s="40">
        <f t="shared" si="7"/>
        <v>435.31408413907457</v>
      </c>
      <c r="D80" s="40">
        <f t="shared" si="28"/>
        <v>2469.8359158609255</v>
      </c>
      <c r="E80" s="36">
        <f t="shared" si="29"/>
        <v>383477.00444346591</v>
      </c>
      <c r="F80" s="81">
        <f t="shared" si="8"/>
        <v>5.2200000000000003E-2</v>
      </c>
      <c r="G80" s="41">
        <f t="shared" si="9"/>
        <v>2.5000000000000001E-2</v>
      </c>
      <c r="H80" s="42">
        <f t="shared" si="10"/>
        <v>7.7200000000000005E-2</v>
      </c>
      <c r="I80" s="100"/>
      <c r="J80" s="43">
        <f t="shared" si="11"/>
        <v>2726.68</v>
      </c>
      <c r="K80" s="40">
        <f t="shared" si="12"/>
        <v>479.15081103458306</v>
      </c>
      <c r="L80" s="40">
        <f t="shared" si="13"/>
        <v>2247.5291889654168</v>
      </c>
      <c r="M80" s="36">
        <f t="shared" si="30"/>
        <v>380996.80771209131</v>
      </c>
      <c r="N80" s="41">
        <f t="shared" si="14"/>
        <v>1.8499999999999999E-2</v>
      </c>
      <c r="O80" s="44">
        <f t="shared" si="15"/>
        <v>7.0699999999999999E-2</v>
      </c>
      <c r="Q80" s="34">
        <f t="shared" si="16"/>
        <v>45</v>
      </c>
      <c r="R80" s="40">
        <f t="shared" si="17"/>
        <v>2645.2865290888467</v>
      </c>
      <c r="S80" s="40">
        <f t="shared" si="18"/>
        <v>464.85177021696791</v>
      </c>
      <c r="T80" s="40">
        <f t="shared" si="19"/>
        <v>2180.4347588718788</v>
      </c>
      <c r="U80" s="45">
        <f t="shared" si="20"/>
        <v>259.8634709111534</v>
      </c>
      <c r="V80" s="36">
        <f t="shared" si="21"/>
        <v>369363.22120105778</v>
      </c>
      <c r="W80" s="57">
        <f t="shared" si="31"/>
        <v>-54.577485569843248</v>
      </c>
      <c r="X80" s="34">
        <f t="shared" si="22"/>
        <v>45</v>
      </c>
      <c r="Y80" s="40">
        <f t="shared" si="23"/>
        <v>2958.4599999999941</v>
      </c>
      <c r="Z80" s="40">
        <f t="shared" si="24"/>
        <v>779.29272669796455</v>
      </c>
      <c r="AA80" s="40">
        <f t="shared" si="25"/>
        <v>2179.1672733020296</v>
      </c>
      <c r="AB80" s="45">
        <f t="shared" si="26"/>
        <v>0</v>
      </c>
      <c r="AC80" s="36">
        <f t="shared" si="27"/>
        <v>369093.5117941557</v>
      </c>
    </row>
    <row r="81" spans="1:29" x14ac:dyDescent="0.2">
      <c r="A81" s="34">
        <f t="shared" si="5"/>
        <v>46</v>
      </c>
      <c r="B81" s="40">
        <f t="shared" si="6"/>
        <v>2905.15</v>
      </c>
      <c r="C81" s="40">
        <f t="shared" si="7"/>
        <v>438.11460474703608</v>
      </c>
      <c r="D81" s="40">
        <f t="shared" si="28"/>
        <v>2467.035395252964</v>
      </c>
      <c r="E81" s="36">
        <f t="shared" si="29"/>
        <v>383038.88983871887</v>
      </c>
      <c r="F81" s="81">
        <f t="shared" si="8"/>
        <v>5.2200000000000003E-2</v>
      </c>
      <c r="G81" s="41">
        <f t="shared" si="9"/>
        <v>2.5000000000000001E-2</v>
      </c>
      <c r="H81" s="42">
        <f t="shared" si="10"/>
        <v>7.7200000000000005E-2</v>
      </c>
      <c r="I81" s="100"/>
      <c r="J81" s="43">
        <f t="shared" si="11"/>
        <v>2726.69</v>
      </c>
      <c r="K81" s="40">
        <f t="shared" si="12"/>
        <v>481.98380789626208</v>
      </c>
      <c r="L81" s="40">
        <f t="shared" si="13"/>
        <v>2244.706192103738</v>
      </c>
      <c r="M81" s="36">
        <f t="shared" si="30"/>
        <v>380514.82390419504</v>
      </c>
      <c r="N81" s="41">
        <f t="shared" si="14"/>
        <v>1.8499999999999999E-2</v>
      </c>
      <c r="O81" s="44">
        <f t="shared" si="15"/>
        <v>7.0699999999999999E-2</v>
      </c>
      <c r="Q81" s="34">
        <f t="shared" si="16"/>
        <v>46</v>
      </c>
      <c r="R81" s="40">
        <f t="shared" si="17"/>
        <v>2643.4267606720186</v>
      </c>
      <c r="S81" s="40">
        <f t="shared" si="18"/>
        <v>467.26178242911965</v>
      </c>
      <c r="T81" s="40">
        <f t="shared" si="19"/>
        <v>2176.164978242899</v>
      </c>
      <c r="U81" s="45">
        <f t="shared" si="20"/>
        <v>261.72323932798145</v>
      </c>
      <c r="V81" s="36">
        <f t="shared" si="21"/>
        <v>368634.2361793007</v>
      </c>
      <c r="W81" s="57">
        <f t="shared" si="31"/>
        <v>-54.899037922325988</v>
      </c>
      <c r="X81" s="34">
        <f t="shared" si="22"/>
        <v>46</v>
      </c>
      <c r="Y81" s="40">
        <f t="shared" si="23"/>
        <v>2958.4599999999941</v>
      </c>
      <c r="Z81" s="40">
        <f t="shared" si="24"/>
        <v>783.88405967942708</v>
      </c>
      <c r="AA81" s="40">
        <f t="shared" si="25"/>
        <v>2174.575940320567</v>
      </c>
      <c r="AB81" s="45">
        <f t="shared" si="26"/>
        <v>0</v>
      </c>
      <c r="AC81" s="36">
        <f t="shared" si="27"/>
        <v>368309.62773447629</v>
      </c>
    </row>
    <row r="82" spans="1:29" x14ac:dyDescent="0.2">
      <c r="A82" s="34">
        <f t="shared" si="5"/>
        <v>47</v>
      </c>
      <c r="B82" s="40">
        <f t="shared" si="6"/>
        <v>2905.15</v>
      </c>
      <c r="C82" s="40">
        <f t="shared" si="7"/>
        <v>440.93314203757518</v>
      </c>
      <c r="D82" s="40">
        <f t="shared" si="28"/>
        <v>2464.2168579624249</v>
      </c>
      <c r="E82" s="36">
        <f t="shared" si="29"/>
        <v>382597.95669668127</v>
      </c>
      <c r="F82" s="81">
        <f t="shared" si="8"/>
        <v>5.2200000000000003E-2</v>
      </c>
      <c r="G82" s="41">
        <f t="shared" si="9"/>
        <v>2.5000000000000001E-2</v>
      </c>
      <c r="H82" s="42">
        <f t="shared" si="10"/>
        <v>7.7200000000000005E-2</v>
      </c>
      <c r="I82" s="100"/>
      <c r="J82" s="43">
        <f t="shared" si="11"/>
        <v>2726.68</v>
      </c>
      <c r="K82" s="40">
        <f t="shared" si="12"/>
        <v>484.81349583111751</v>
      </c>
      <c r="L82" s="40">
        <f t="shared" si="13"/>
        <v>2241.8665041688823</v>
      </c>
      <c r="M82" s="36">
        <f t="shared" si="30"/>
        <v>380030.01040836395</v>
      </c>
      <c r="N82" s="41">
        <f t="shared" si="14"/>
        <v>1.8499999999999999E-2</v>
      </c>
      <c r="O82" s="44">
        <f t="shared" si="15"/>
        <v>7.0699999999999999E-2</v>
      </c>
      <c r="Q82" s="34">
        <f t="shared" si="16"/>
        <v>47</v>
      </c>
      <c r="R82" s="40">
        <f t="shared" si="17"/>
        <v>2641.5513098922929</v>
      </c>
      <c r="S82" s="40">
        <f t="shared" si="18"/>
        <v>469.68126840257946</v>
      </c>
      <c r="T82" s="40">
        <f t="shared" si="19"/>
        <v>2171.8700414897135</v>
      </c>
      <c r="U82" s="45">
        <f t="shared" si="20"/>
        <v>263.59869010770717</v>
      </c>
      <c r="V82" s="36">
        <f t="shared" si="21"/>
        <v>367900.95622079039</v>
      </c>
      <c r="W82" s="57">
        <f t="shared" si="31"/>
        <v>-55.222484754084689</v>
      </c>
      <c r="X82" s="34">
        <f t="shared" si="22"/>
        <v>47</v>
      </c>
      <c r="Y82" s="40">
        <f t="shared" si="23"/>
        <v>2958.4599999999941</v>
      </c>
      <c r="Z82" s="40">
        <f t="shared" si="24"/>
        <v>788.50244326437132</v>
      </c>
      <c r="AA82" s="40">
        <f t="shared" si="25"/>
        <v>2169.9575567356228</v>
      </c>
      <c r="AB82" s="45">
        <f t="shared" si="26"/>
        <v>0</v>
      </c>
      <c r="AC82" s="36">
        <f t="shared" si="27"/>
        <v>367521.12529121194</v>
      </c>
    </row>
    <row r="83" spans="1:29" x14ac:dyDescent="0.2">
      <c r="A83" s="46">
        <f t="shared" si="5"/>
        <v>48</v>
      </c>
      <c r="B83" s="47">
        <f t="shared" si="6"/>
        <v>2905.15</v>
      </c>
      <c r="C83" s="47">
        <f t="shared" si="7"/>
        <v>443.76981191801724</v>
      </c>
      <c r="D83" s="47">
        <f t="shared" si="28"/>
        <v>2461.3801880819829</v>
      </c>
      <c r="E83" s="48">
        <f t="shared" si="29"/>
        <v>382154.18688476324</v>
      </c>
      <c r="F83" s="81">
        <f t="shared" si="8"/>
        <v>5.2200000000000003E-2</v>
      </c>
      <c r="G83" s="49">
        <f t="shared" si="9"/>
        <v>2.5000000000000001E-2</v>
      </c>
      <c r="H83" s="50">
        <f t="shared" si="10"/>
        <v>7.7200000000000005E-2</v>
      </c>
      <c r="I83" s="100"/>
      <c r="J83" s="43">
        <f t="shared" si="11"/>
        <v>2726.69</v>
      </c>
      <c r="K83" s="40">
        <f t="shared" si="12"/>
        <v>487.6798553440558</v>
      </c>
      <c r="L83" s="47">
        <f t="shared" si="13"/>
        <v>2239.0101446559443</v>
      </c>
      <c r="M83" s="48">
        <f t="shared" si="30"/>
        <v>379542.33055301988</v>
      </c>
      <c r="N83" s="49">
        <f t="shared" si="14"/>
        <v>1.8499999999999999E-2</v>
      </c>
      <c r="O83" s="44">
        <f t="shared" si="15"/>
        <v>7.0699999999999999E-2</v>
      </c>
      <c r="P83" s="51"/>
      <c r="Q83" s="46">
        <f t="shared" si="16"/>
        <v>48</v>
      </c>
      <c r="R83" s="40">
        <f t="shared" si="17"/>
        <v>2639.6600103202618</v>
      </c>
      <c r="S83" s="47">
        <f t="shared" si="18"/>
        <v>472.11020991943815</v>
      </c>
      <c r="T83" s="47">
        <f t="shared" si="19"/>
        <v>2167.5498004008236</v>
      </c>
      <c r="U83" s="52">
        <f t="shared" si="20"/>
        <v>265.4899896797383</v>
      </c>
      <c r="V83" s="48">
        <f t="shared" si="21"/>
        <v>367163.35602119123</v>
      </c>
      <c r="W83" s="57">
        <f t="shared" si="31"/>
        <v>-55.547837226760748</v>
      </c>
      <c r="X83" s="34">
        <f t="shared" si="22"/>
        <v>48</v>
      </c>
      <c r="Y83" s="40">
        <f t="shared" si="23"/>
        <v>2958.4599999999941</v>
      </c>
      <c r="Z83" s="47">
        <f t="shared" si="24"/>
        <v>793.1480368259372</v>
      </c>
      <c r="AA83" s="40">
        <f t="shared" si="25"/>
        <v>2165.3119631740569</v>
      </c>
      <c r="AB83" s="52">
        <f t="shared" si="26"/>
        <v>0</v>
      </c>
      <c r="AC83" s="48">
        <f t="shared" si="27"/>
        <v>366727.977254386</v>
      </c>
    </row>
    <row r="84" spans="1:29" x14ac:dyDescent="0.2">
      <c r="A84" s="34">
        <f t="shared" si="5"/>
        <v>49</v>
      </c>
      <c r="B84" s="40">
        <f t="shared" si="6"/>
        <v>2905.15</v>
      </c>
      <c r="C84" s="40">
        <f t="shared" si="7"/>
        <v>446.62473104135643</v>
      </c>
      <c r="D84" s="40">
        <f t="shared" si="28"/>
        <v>2458.5252689586437</v>
      </c>
      <c r="E84" s="36">
        <f t="shared" si="29"/>
        <v>381707.56215372187</v>
      </c>
      <c r="F84" s="81">
        <f t="shared" si="8"/>
        <v>5.2200000000000003E-2</v>
      </c>
      <c r="G84" s="41">
        <f t="shared" si="9"/>
        <v>2.5000000000000001E-2</v>
      </c>
      <c r="H84" s="42">
        <f t="shared" si="10"/>
        <v>7.7200000000000005E-2</v>
      </c>
      <c r="I84" s="100"/>
      <c r="J84" s="43">
        <f t="shared" si="11"/>
        <v>2726.68</v>
      </c>
      <c r="K84" s="40">
        <f t="shared" si="12"/>
        <v>490.54310249179116</v>
      </c>
      <c r="L84" s="40">
        <f t="shared" si="13"/>
        <v>2236.1368975082087</v>
      </c>
      <c r="M84" s="36">
        <f t="shared" si="30"/>
        <v>379051.78745052812</v>
      </c>
      <c r="N84" s="41">
        <f t="shared" si="14"/>
        <v>1.8499999999999999E-2</v>
      </c>
      <c r="O84" s="44">
        <f t="shared" si="15"/>
        <v>7.0699999999999999E-2</v>
      </c>
      <c r="Q84" s="34">
        <f t="shared" si="16"/>
        <v>49</v>
      </c>
      <c r="R84" s="40">
        <f t="shared" si="17"/>
        <v>2637.7526932532801</v>
      </c>
      <c r="S84" s="40">
        <f t="shared" si="18"/>
        <v>474.54858736176175</v>
      </c>
      <c r="T84" s="40">
        <f t="shared" si="19"/>
        <v>2163.2041058915183</v>
      </c>
      <c r="U84" s="45">
        <f t="shared" si="20"/>
        <v>267.39730674672001</v>
      </c>
      <c r="V84" s="36">
        <f t="shared" si="21"/>
        <v>366421.41012708272</v>
      </c>
      <c r="W84" s="57">
        <f t="shared" si="31"/>
        <v>-55.875106567755211</v>
      </c>
      <c r="X84" s="34">
        <f t="shared" si="22"/>
        <v>49</v>
      </c>
      <c r="Y84" s="40">
        <f t="shared" si="23"/>
        <v>2958.4599999999946</v>
      </c>
      <c r="Z84" s="40">
        <f t="shared" si="24"/>
        <v>797.82100067623696</v>
      </c>
      <c r="AA84" s="40">
        <f t="shared" si="25"/>
        <v>2160.6389993237576</v>
      </c>
      <c r="AB84" s="45">
        <f t="shared" si="26"/>
        <v>0</v>
      </c>
      <c r="AC84" s="36">
        <f t="shared" si="27"/>
        <v>365930.15625370975</v>
      </c>
    </row>
    <row r="85" spans="1:29" x14ac:dyDescent="0.2">
      <c r="A85" s="34">
        <f t="shared" si="5"/>
        <v>50</v>
      </c>
      <c r="B85" s="40">
        <f t="shared" si="6"/>
        <v>2905.15</v>
      </c>
      <c r="C85" s="40">
        <f t="shared" si="7"/>
        <v>449.498016811056</v>
      </c>
      <c r="D85" s="40">
        <f t="shared" si="28"/>
        <v>2455.6519831889441</v>
      </c>
      <c r="E85" s="36">
        <f t="shared" si="29"/>
        <v>381258.06413691083</v>
      </c>
      <c r="F85" s="81">
        <f t="shared" si="8"/>
        <v>5.2200000000000003E-2</v>
      </c>
      <c r="G85" s="41">
        <f t="shared" si="9"/>
        <v>2.5000000000000001E-2</v>
      </c>
      <c r="H85" s="42">
        <f t="shared" si="10"/>
        <v>7.7200000000000005E-2</v>
      </c>
      <c r="I85" s="100"/>
      <c r="J85" s="43">
        <f t="shared" si="11"/>
        <v>2726.69</v>
      </c>
      <c r="K85" s="40">
        <f t="shared" si="12"/>
        <v>493.44321893730512</v>
      </c>
      <c r="L85" s="40">
        <f t="shared" si="13"/>
        <v>2233.2467810626949</v>
      </c>
      <c r="M85" s="36">
        <f t="shared" si="30"/>
        <v>378558.3442315908</v>
      </c>
      <c r="N85" s="41">
        <f t="shared" si="14"/>
        <v>1.8499999999999999E-2</v>
      </c>
      <c r="O85" s="44">
        <f t="shared" si="15"/>
        <v>7.0699999999999999E-2</v>
      </c>
      <c r="Q85" s="34">
        <f t="shared" si="16"/>
        <v>50</v>
      </c>
      <c r="R85" s="40">
        <f t="shared" si="17"/>
        <v>2635.8291876765056</v>
      </c>
      <c r="S85" s="40">
        <f t="shared" si="18"/>
        <v>476.99637967777653</v>
      </c>
      <c r="T85" s="40">
        <f t="shared" si="19"/>
        <v>2158.8328079987291</v>
      </c>
      <c r="U85" s="45">
        <f t="shared" si="20"/>
        <v>269.32081232349447</v>
      </c>
      <c r="V85" s="36">
        <f t="shared" si="21"/>
        <v>365675.09293508145</v>
      </c>
      <c r="W85" s="57">
        <f t="shared" si="31"/>
        <v>-56.204304070616672</v>
      </c>
      <c r="X85" s="34">
        <f t="shared" si="22"/>
        <v>50</v>
      </c>
      <c r="Y85" s="40">
        <f t="shared" si="23"/>
        <v>2958.4599999999941</v>
      </c>
      <c r="Z85" s="40">
        <f t="shared" si="24"/>
        <v>802.52149607188767</v>
      </c>
      <c r="AA85" s="40">
        <f t="shared" si="25"/>
        <v>2155.9385039281065</v>
      </c>
      <c r="AB85" s="45">
        <f t="shared" si="26"/>
        <v>0</v>
      </c>
      <c r="AC85" s="36">
        <f t="shared" si="27"/>
        <v>365127.63475763786</v>
      </c>
    </row>
    <row r="86" spans="1:29" x14ac:dyDescent="0.2">
      <c r="A86" s="34">
        <f t="shared" si="5"/>
        <v>51</v>
      </c>
      <c r="B86" s="40">
        <f t="shared" si="6"/>
        <v>2905.15</v>
      </c>
      <c r="C86" s="40">
        <f t="shared" si="7"/>
        <v>452.38978738587366</v>
      </c>
      <c r="D86" s="40">
        <f t="shared" si="28"/>
        <v>2452.7602126141264</v>
      </c>
      <c r="E86" s="36">
        <f t="shared" si="29"/>
        <v>380805.67434952495</v>
      </c>
      <c r="F86" s="81">
        <f t="shared" si="8"/>
        <v>5.2200000000000003E-2</v>
      </c>
      <c r="G86" s="41">
        <f t="shared" si="9"/>
        <v>2.5000000000000001E-2</v>
      </c>
      <c r="H86" s="42">
        <f t="shared" si="10"/>
        <v>7.7200000000000005E-2</v>
      </c>
      <c r="I86" s="100"/>
      <c r="J86" s="43">
        <f t="shared" si="11"/>
        <v>2726.68</v>
      </c>
      <c r="K86" s="40">
        <f t="shared" si="12"/>
        <v>496.34042190221044</v>
      </c>
      <c r="L86" s="40">
        <f t="shared" si="13"/>
        <v>2230.3395780977894</v>
      </c>
      <c r="M86" s="36">
        <f t="shared" si="30"/>
        <v>378062.00380968861</v>
      </c>
      <c r="N86" s="41">
        <f t="shared" si="14"/>
        <v>1.8499999999999999E-2</v>
      </c>
      <c r="O86" s="44">
        <f t="shared" si="15"/>
        <v>7.0699999999999999E-2</v>
      </c>
      <c r="Q86" s="34">
        <f t="shared" si="16"/>
        <v>51</v>
      </c>
      <c r="R86" s="40">
        <f t="shared" si="17"/>
        <v>2633.8893202231361</v>
      </c>
      <c r="S86" s="40">
        <f t="shared" si="18"/>
        <v>479.45356434728137</v>
      </c>
      <c r="T86" s="40">
        <f t="shared" si="19"/>
        <v>2154.4357558758547</v>
      </c>
      <c r="U86" s="45">
        <f t="shared" si="20"/>
        <v>271.26067977686398</v>
      </c>
      <c r="V86" s="36">
        <f t="shared" si="21"/>
        <v>364924.37869095732</v>
      </c>
      <c r="W86" s="57">
        <f t="shared" si="31"/>
        <v>-56.535441095432361</v>
      </c>
      <c r="X86" s="34">
        <f t="shared" si="22"/>
        <v>51</v>
      </c>
      <c r="Y86" s="40">
        <f t="shared" si="23"/>
        <v>2958.4599999999941</v>
      </c>
      <c r="Z86" s="40">
        <f t="shared" si="24"/>
        <v>807.24968521957771</v>
      </c>
      <c r="AA86" s="40">
        <f t="shared" si="25"/>
        <v>2151.2103147804164</v>
      </c>
      <c r="AB86" s="45">
        <f t="shared" si="26"/>
        <v>0</v>
      </c>
      <c r="AC86" s="36">
        <f t="shared" si="27"/>
        <v>364320.38507241826</v>
      </c>
    </row>
    <row r="87" spans="1:29" x14ac:dyDescent="0.2">
      <c r="A87" s="34">
        <f t="shared" si="5"/>
        <v>52</v>
      </c>
      <c r="B87" s="40">
        <f t="shared" si="6"/>
        <v>2905.15</v>
      </c>
      <c r="C87" s="40">
        <f t="shared" si="7"/>
        <v>455.30016168472275</v>
      </c>
      <c r="D87" s="40">
        <f t="shared" si="28"/>
        <v>2449.8498383152773</v>
      </c>
      <c r="E87" s="36">
        <f t="shared" si="29"/>
        <v>380350.37418784021</v>
      </c>
      <c r="F87" s="81">
        <f t="shared" si="8"/>
        <v>5.2200000000000003E-2</v>
      </c>
      <c r="G87" s="41">
        <f t="shared" si="9"/>
        <v>2.5000000000000001E-2</v>
      </c>
      <c r="H87" s="42">
        <f t="shared" si="10"/>
        <v>7.7200000000000005E-2</v>
      </c>
      <c r="I87" s="100"/>
      <c r="J87" s="43">
        <f t="shared" si="11"/>
        <v>2726.69</v>
      </c>
      <c r="K87" s="40">
        <f t="shared" si="12"/>
        <v>499.27469422125159</v>
      </c>
      <c r="L87" s="40">
        <f t="shared" si="13"/>
        <v>2227.4153057787485</v>
      </c>
      <c r="M87" s="36">
        <f t="shared" si="30"/>
        <v>377562.72911546734</v>
      </c>
      <c r="N87" s="41">
        <f t="shared" si="14"/>
        <v>1.8499999999999999E-2</v>
      </c>
      <c r="O87" s="44">
        <f t="shared" si="15"/>
        <v>7.0699999999999999E-2</v>
      </c>
      <c r="Q87" s="34">
        <f t="shared" si="16"/>
        <v>52</v>
      </c>
      <c r="R87" s="40">
        <f t="shared" si="17"/>
        <v>2631.9329151338206</v>
      </c>
      <c r="S87" s="40">
        <f t="shared" si="18"/>
        <v>481.92011734626385</v>
      </c>
      <c r="T87" s="40">
        <f t="shared" si="19"/>
        <v>2150.0127977875568</v>
      </c>
      <c r="U87" s="45">
        <f t="shared" si="20"/>
        <v>273.21708486617945</v>
      </c>
      <c r="V87" s="36">
        <f t="shared" si="21"/>
        <v>364169.24148874485</v>
      </c>
      <c r="W87" s="57">
        <f t="shared" si="31"/>
        <v>-56.868529069220131</v>
      </c>
      <c r="X87" s="34">
        <f t="shared" si="22"/>
        <v>52</v>
      </c>
      <c r="Y87" s="40">
        <f t="shared" si="23"/>
        <v>2958.4599999999941</v>
      </c>
      <c r="Z87" s="40">
        <f t="shared" si="24"/>
        <v>812.00573128166343</v>
      </c>
      <c r="AA87" s="40">
        <f t="shared" si="25"/>
        <v>2146.4542687183307</v>
      </c>
      <c r="AB87" s="45">
        <f t="shared" si="26"/>
        <v>0</v>
      </c>
      <c r="AC87" s="36">
        <f t="shared" si="27"/>
        <v>363508.37934113661</v>
      </c>
    </row>
    <row r="88" spans="1:29" x14ac:dyDescent="0.2">
      <c r="A88" s="34">
        <f t="shared" si="5"/>
        <v>53</v>
      </c>
      <c r="B88" s="40">
        <f t="shared" si="6"/>
        <v>2905.15</v>
      </c>
      <c r="C88" s="40">
        <f t="shared" si="7"/>
        <v>458.2292593915613</v>
      </c>
      <c r="D88" s="40">
        <f t="shared" si="28"/>
        <v>2446.9207406084388</v>
      </c>
      <c r="E88" s="36">
        <f t="shared" si="29"/>
        <v>379892.14492844866</v>
      </c>
      <c r="F88" s="81">
        <f t="shared" si="8"/>
        <v>5.2200000000000003E-2</v>
      </c>
      <c r="G88" s="41">
        <f t="shared" si="9"/>
        <v>2.5000000000000001E-2</v>
      </c>
      <c r="H88" s="42">
        <f t="shared" si="10"/>
        <v>7.7200000000000005E-2</v>
      </c>
      <c r="I88" s="100"/>
      <c r="J88" s="43">
        <f t="shared" si="11"/>
        <v>2726.68</v>
      </c>
      <c r="K88" s="40">
        <f t="shared" si="12"/>
        <v>502.20625429470465</v>
      </c>
      <c r="L88" s="40">
        <f t="shared" si="13"/>
        <v>2224.4737457052952</v>
      </c>
      <c r="M88" s="36">
        <f t="shared" si="30"/>
        <v>377060.52286117262</v>
      </c>
      <c r="N88" s="41">
        <f t="shared" si="14"/>
        <v>1.8499999999999999E-2</v>
      </c>
      <c r="O88" s="44">
        <f t="shared" si="15"/>
        <v>7.0699999999999999E-2</v>
      </c>
      <c r="Q88" s="34">
        <f t="shared" si="16"/>
        <v>53</v>
      </c>
      <c r="R88" s="40">
        <f t="shared" si="17"/>
        <v>2629.9597942152236</v>
      </c>
      <c r="S88" s="40">
        <f t="shared" si="18"/>
        <v>484.39601311070192</v>
      </c>
      <c r="T88" s="40">
        <f t="shared" si="19"/>
        <v>2145.5637811045217</v>
      </c>
      <c r="U88" s="45">
        <f t="shared" si="20"/>
        <v>275.19020578477648</v>
      </c>
      <c r="V88" s="36">
        <f t="shared" si="21"/>
        <v>363409.65526984935</v>
      </c>
      <c r="W88" s="57">
        <f t="shared" si="31"/>
        <v>-57.203579486318631</v>
      </c>
      <c r="X88" s="34">
        <f t="shared" si="22"/>
        <v>53</v>
      </c>
      <c r="Y88" s="40">
        <f t="shared" si="23"/>
        <v>2958.4599999999937</v>
      </c>
      <c r="Z88" s="40">
        <f t="shared" si="24"/>
        <v>816.78979838179703</v>
      </c>
      <c r="AA88" s="40">
        <f t="shared" si="25"/>
        <v>2141.6702016181966</v>
      </c>
      <c r="AB88" s="45">
        <f t="shared" si="26"/>
        <v>0</v>
      </c>
      <c r="AC88" s="36">
        <f t="shared" si="27"/>
        <v>362691.58954275481</v>
      </c>
    </row>
    <row r="89" spans="1:29" x14ac:dyDescent="0.2">
      <c r="A89" s="34">
        <f t="shared" si="5"/>
        <v>54</v>
      </c>
      <c r="B89" s="40">
        <f t="shared" si="6"/>
        <v>2905.15</v>
      </c>
      <c r="C89" s="40">
        <f t="shared" si="7"/>
        <v>461.17720096031371</v>
      </c>
      <c r="D89" s="40">
        <f t="shared" si="28"/>
        <v>2443.9727990396864</v>
      </c>
      <c r="E89" s="36">
        <f t="shared" si="29"/>
        <v>379430.96772748837</v>
      </c>
      <c r="F89" s="81">
        <f t="shared" si="8"/>
        <v>5.2200000000000003E-2</v>
      </c>
      <c r="G89" s="41">
        <f t="shared" si="9"/>
        <v>2.5000000000000001E-2</v>
      </c>
      <c r="H89" s="42">
        <f t="shared" si="10"/>
        <v>7.7200000000000005E-2</v>
      </c>
      <c r="I89" s="100"/>
      <c r="J89" s="43">
        <f t="shared" si="11"/>
        <v>2726.69</v>
      </c>
      <c r="K89" s="40">
        <f t="shared" si="12"/>
        <v>505.17508614292456</v>
      </c>
      <c r="L89" s="40">
        <f t="shared" si="13"/>
        <v>2221.5149138570755</v>
      </c>
      <c r="M89" s="36">
        <f t="shared" si="30"/>
        <v>376555.34777502972</v>
      </c>
      <c r="N89" s="41">
        <f t="shared" si="14"/>
        <v>1.8499999999999999E-2</v>
      </c>
      <c r="O89" s="44">
        <f t="shared" si="15"/>
        <v>7.0699999999999999E-2</v>
      </c>
      <c r="Q89" s="34">
        <f t="shared" si="16"/>
        <v>54</v>
      </c>
      <c r="R89" s="40">
        <f t="shared" si="17"/>
        <v>2627.9697767977282</v>
      </c>
      <c r="S89" s="40">
        <f t="shared" si="18"/>
        <v>486.88122449953244</v>
      </c>
      <c r="T89" s="40">
        <f t="shared" si="19"/>
        <v>2141.0885522981957</v>
      </c>
      <c r="U89" s="45">
        <f t="shared" si="20"/>
        <v>277.18022320227192</v>
      </c>
      <c r="V89" s="36">
        <f t="shared" si="21"/>
        <v>362645.59382214752</v>
      </c>
      <c r="W89" s="57">
        <f t="shared" si="31"/>
        <v>-57.540603908792491</v>
      </c>
      <c r="X89" s="34">
        <f t="shared" si="22"/>
        <v>54</v>
      </c>
      <c r="Y89" s="40">
        <f t="shared" si="23"/>
        <v>2958.4599999999937</v>
      </c>
      <c r="Z89" s="40">
        <f t="shared" si="24"/>
        <v>821.60205161059685</v>
      </c>
      <c r="AA89" s="40">
        <f t="shared" si="25"/>
        <v>2136.8579483893968</v>
      </c>
      <c r="AB89" s="45">
        <f t="shared" si="26"/>
        <v>0</v>
      </c>
      <c r="AC89" s="36">
        <f t="shared" si="27"/>
        <v>361869.98749114422</v>
      </c>
    </row>
    <row r="90" spans="1:29" x14ac:dyDescent="0.2">
      <c r="A90" s="34">
        <f t="shared" si="5"/>
        <v>55</v>
      </c>
      <c r="B90" s="40">
        <f t="shared" si="6"/>
        <v>2905.15</v>
      </c>
      <c r="C90" s="40">
        <f t="shared" si="7"/>
        <v>464.14410761982481</v>
      </c>
      <c r="D90" s="40">
        <f t="shared" si="28"/>
        <v>2441.0058923801753</v>
      </c>
      <c r="E90" s="36">
        <f t="shared" si="29"/>
        <v>378966.82361986855</v>
      </c>
      <c r="F90" s="81">
        <f t="shared" si="8"/>
        <v>5.2200000000000003E-2</v>
      </c>
      <c r="G90" s="41">
        <f t="shared" si="9"/>
        <v>2.5000000000000001E-2</v>
      </c>
      <c r="H90" s="42">
        <f t="shared" si="10"/>
        <v>7.7200000000000005E-2</v>
      </c>
      <c r="I90" s="100"/>
      <c r="J90" s="43">
        <f t="shared" si="11"/>
        <v>2726.68</v>
      </c>
      <c r="K90" s="40">
        <f t="shared" si="12"/>
        <v>508.14140935878322</v>
      </c>
      <c r="L90" s="40">
        <f t="shared" si="13"/>
        <v>2218.5385906412166</v>
      </c>
      <c r="M90" s="36">
        <f t="shared" si="30"/>
        <v>376047.20636567095</v>
      </c>
      <c r="N90" s="41">
        <f t="shared" si="14"/>
        <v>1.8499999999999999E-2</v>
      </c>
      <c r="O90" s="44">
        <f t="shared" si="15"/>
        <v>7.0699999999999999E-2</v>
      </c>
      <c r="Q90" s="34">
        <f t="shared" si="16"/>
        <v>55</v>
      </c>
      <c r="R90" s="40">
        <f t="shared" si="17"/>
        <v>2625.9626796922412</v>
      </c>
      <c r="S90" s="40">
        <f t="shared" si="18"/>
        <v>489.37572275675529</v>
      </c>
      <c r="T90" s="40">
        <f t="shared" si="19"/>
        <v>2136.5869569354859</v>
      </c>
      <c r="U90" s="45">
        <f t="shared" si="20"/>
        <v>279.18732030775891</v>
      </c>
      <c r="V90" s="36">
        <f t="shared" si="21"/>
        <v>361877.03077908297</v>
      </c>
      <c r="W90" s="57">
        <f t="shared" si="31"/>
        <v>-57.879613966822035</v>
      </c>
      <c r="X90" s="34">
        <f t="shared" si="22"/>
        <v>55</v>
      </c>
      <c r="Y90" s="40">
        <f t="shared" si="23"/>
        <v>2958.4599999999941</v>
      </c>
      <c r="Z90" s="40">
        <f t="shared" si="24"/>
        <v>826.44265703133624</v>
      </c>
      <c r="AA90" s="40">
        <f t="shared" si="25"/>
        <v>2132.0173429686579</v>
      </c>
      <c r="AB90" s="45">
        <f t="shared" si="26"/>
        <v>0</v>
      </c>
      <c r="AC90" s="36">
        <f t="shared" si="27"/>
        <v>361043.54483411286</v>
      </c>
    </row>
    <row r="91" spans="1:29" x14ac:dyDescent="0.2">
      <c r="A91" s="34">
        <f t="shared" si="5"/>
        <v>56</v>
      </c>
      <c r="B91" s="40">
        <f t="shared" si="6"/>
        <v>2905.15</v>
      </c>
      <c r="C91" s="40">
        <f t="shared" si="7"/>
        <v>467.13010137884567</v>
      </c>
      <c r="D91" s="40">
        <f t="shared" si="28"/>
        <v>2438.0198986211544</v>
      </c>
      <c r="E91" s="36">
        <f t="shared" si="29"/>
        <v>378499.69351848972</v>
      </c>
      <c r="F91" s="81">
        <f t="shared" si="8"/>
        <v>5.2200000000000003E-2</v>
      </c>
      <c r="G91" s="41">
        <f t="shared" si="9"/>
        <v>2.5000000000000001E-2</v>
      </c>
      <c r="H91" s="42">
        <f t="shared" si="10"/>
        <v>7.7200000000000005E-2</v>
      </c>
      <c r="I91" s="100"/>
      <c r="J91" s="43">
        <f t="shared" si="11"/>
        <v>2726.69</v>
      </c>
      <c r="K91" s="40">
        <f t="shared" si="12"/>
        <v>511.14520916225547</v>
      </c>
      <c r="L91" s="40">
        <f t="shared" si="13"/>
        <v>2215.5447908377446</v>
      </c>
      <c r="M91" s="36">
        <f t="shared" si="30"/>
        <v>375536.06115650869</v>
      </c>
      <c r="N91" s="41">
        <f t="shared" si="14"/>
        <v>1.8499999999999999E-2</v>
      </c>
      <c r="O91" s="44">
        <f t="shared" si="15"/>
        <v>7.0699999999999999E-2</v>
      </c>
      <c r="Q91" s="34">
        <f t="shared" si="16"/>
        <v>56</v>
      </c>
      <c r="R91" s="40">
        <f t="shared" si="17"/>
        <v>2623.9383171461022</v>
      </c>
      <c r="S91" s="40">
        <f t="shared" si="18"/>
        <v>491.87947747267162</v>
      </c>
      <c r="T91" s="40">
        <f t="shared" si="19"/>
        <v>2132.0588396734306</v>
      </c>
      <c r="U91" s="45">
        <f t="shared" si="20"/>
        <v>281.21168285389786</v>
      </c>
      <c r="V91" s="36">
        <f t="shared" si="21"/>
        <v>361103.93961875641</v>
      </c>
      <c r="W91" s="57">
        <f t="shared" si="31"/>
        <v>-58.220621359109828</v>
      </c>
      <c r="X91" s="34">
        <f t="shared" si="22"/>
        <v>56</v>
      </c>
      <c r="Y91" s="40">
        <f t="shared" si="23"/>
        <v>2958.4599999999941</v>
      </c>
      <c r="Z91" s="40">
        <f t="shared" si="24"/>
        <v>831.31178168567931</v>
      </c>
      <c r="AA91" s="40">
        <f t="shared" si="25"/>
        <v>2127.1482183143148</v>
      </c>
      <c r="AB91" s="45">
        <f t="shared" si="26"/>
        <v>0</v>
      </c>
      <c r="AC91" s="36">
        <f t="shared" si="27"/>
        <v>360212.23305242718</v>
      </c>
    </row>
    <row r="92" spans="1:29" x14ac:dyDescent="0.2">
      <c r="A92" s="34">
        <f t="shared" si="5"/>
        <v>57</v>
      </c>
      <c r="B92" s="40">
        <f t="shared" si="6"/>
        <v>2905.15</v>
      </c>
      <c r="C92" s="40">
        <f t="shared" si="7"/>
        <v>470.13530503104948</v>
      </c>
      <c r="D92" s="40">
        <f t="shared" si="28"/>
        <v>2435.0146949689506</v>
      </c>
      <c r="E92" s="36">
        <f t="shared" si="29"/>
        <v>378029.55821345869</v>
      </c>
      <c r="F92" s="81">
        <f t="shared" si="8"/>
        <v>5.2200000000000003E-2</v>
      </c>
      <c r="G92" s="41">
        <f t="shared" si="9"/>
        <v>2.5000000000000001E-2</v>
      </c>
      <c r="H92" s="42">
        <f t="shared" si="10"/>
        <v>7.7200000000000005E-2</v>
      </c>
      <c r="I92" s="100"/>
      <c r="J92" s="43">
        <f t="shared" si="11"/>
        <v>2726.68</v>
      </c>
      <c r="K92" s="40">
        <f t="shared" si="12"/>
        <v>514.14670635290258</v>
      </c>
      <c r="L92" s="40">
        <f t="shared" si="13"/>
        <v>2212.5332936470973</v>
      </c>
      <c r="M92" s="36">
        <f t="shared" si="30"/>
        <v>375021.9144501558</v>
      </c>
      <c r="N92" s="41">
        <f t="shared" si="14"/>
        <v>1.8499999999999999E-2</v>
      </c>
      <c r="O92" s="44">
        <f t="shared" si="15"/>
        <v>7.0699999999999999E-2</v>
      </c>
      <c r="Q92" s="34">
        <f t="shared" si="16"/>
        <v>57</v>
      </c>
      <c r="R92" s="40">
        <f t="shared" si="17"/>
        <v>2621.8965007980546</v>
      </c>
      <c r="S92" s="40">
        <f t="shared" si="18"/>
        <v>494.39245654421484</v>
      </c>
      <c r="T92" s="40">
        <f t="shared" si="19"/>
        <v>2127.5040442538398</v>
      </c>
      <c r="U92" s="45">
        <f t="shared" si="20"/>
        <v>283.25349920194549</v>
      </c>
      <c r="V92" s="36">
        <f t="shared" si="21"/>
        <v>360326.29366301023</v>
      </c>
      <c r="W92" s="57">
        <f t="shared" si="31"/>
        <v>-58.563637853283581</v>
      </c>
      <c r="X92" s="34">
        <f t="shared" si="22"/>
        <v>57</v>
      </c>
      <c r="Y92" s="40">
        <f t="shared" si="23"/>
        <v>2958.4599999999941</v>
      </c>
      <c r="Z92" s="40">
        <f t="shared" si="24"/>
        <v>836.20959359944391</v>
      </c>
      <c r="AA92" s="40">
        <f t="shared" si="25"/>
        <v>2122.2504064005502</v>
      </c>
      <c r="AB92" s="45">
        <f t="shared" si="26"/>
        <v>0</v>
      </c>
      <c r="AC92" s="36">
        <f t="shared" si="27"/>
        <v>359376.02345882775</v>
      </c>
    </row>
    <row r="93" spans="1:29" x14ac:dyDescent="0.2">
      <c r="A93" s="34">
        <f t="shared" si="5"/>
        <v>58</v>
      </c>
      <c r="B93" s="40">
        <f t="shared" si="6"/>
        <v>2905.15</v>
      </c>
      <c r="C93" s="40">
        <f t="shared" si="7"/>
        <v>473.15984216008246</v>
      </c>
      <c r="D93" s="40">
        <f t="shared" si="28"/>
        <v>2431.9901578399176</v>
      </c>
      <c r="E93" s="36">
        <f t="shared" si="29"/>
        <v>377556.39837129862</v>
      </c>
      <c r="F93" s="81">
        <f t="shared" si="8"/>
        <v>5.2200000000000003E-2</v>
      </c>
      <c r="G93" s="41">
        <f t="shared" si="9"/>
        <v>2.5000000000000001E-2</v>
      </c>
      <c r="H93" s="42">
        <f t="shared" si="10"/>
        <v>7.7200000000000005E-2</v>
      </c>
      <c r="I93" s="100"/>
      <c r="J93" s="43">
        <f t="shared" si="11"/>
        <v>2726.69</v>
      </c>
      <c r="K93" s="40">
        <f t="shared" si="12"/>
        <v>517.18588736449874</v>
      </c>
      <c r="L93" s="40">
        <f t="shared" si="13"/>
        <v>2209.5041126355013</v>
      </c>
      <c r="M93" s="36">
        <f t="shared" si="30"/>
        <v>374504.72856279131</v>
      </c>
      <c r="N93" s="41">
        <f t="shared" si="14"/>
        <v>1.8499999999999999E-2</v>
      </c>
      <c r="O93" s="44">
        <f t="shared" si="15"/>
        <v>7.0699999999999999E-2</v>
      </c>
      <c r="Q93" s="34">
        <f t="shared" si="16"/>
        <v>58</v>
      </c>
      <c r="R93" s="40">
        <f t="shared" si="17"/>
        <v>2619.8370396322571</v>
      </c>
      <c r="S93" s="40">
        <f t="shared" si="18"/>
        <v>496.91462613435533</v>
      </c>
      <c r="T93" s="40">
        <f t="shared" si="19"/>
        <v>2122.9224134979017</v>
      </c>
      <c r="U93" s="45">
        <f t="shared" si="20"/>
        <v>285.31296036774302</v>
      </c>
      <c r="V93" s="36">
        <f t="shared" si="21"/>
        <v>359544.06607650814</v>
      </c>
      <c r="W93" s="57">
        <f t="shared" si="31"/>
        <v>-58.908675286302696</v>
      </c>
      <c r="X93" s="34">
        <f t="shared" si="22"/>
        <v>58</v>
      </c>
      <c r="Y93" s="40">
        <f t="shared" si="23"/>
        <v>2958.4599999999946</v>
      </c>
      <c r="Z93" s="40">
        <f t="shared" si="24"/>
        <v>841.13626178840104</v>
      </c>
      <c r="AA93" s="40">
        <f t="shared" si="25"/>
        <v>2117.3237382115935</v>
      </c>
      <c r="AB93" s="45">
        <f t="shared" si="26"/>
        <v>0</v>
      </c>
      <c r="AC93" s="36">
        <f t="shared" si="27"/>
        <v>358534.88719703932</v>
      </c>
    </row>
    <row r="94" spans="1:29" x14ac:dyDescent="0.2">
      <c r="A94" s="34">
        <f t="shared" si="5"/>
        <v>59</v>
      </c>
      <c r="B94" s="40">
        <f t="shared" si="6"/>
        <v>2905.15</v>
      </c>
      <c r="C94" s="40">
        <f t="shared" si="7"/>
        <v>476.2038371446456</v>
      </c>
      <c r="D94" s="40">
        <f t="shared" si="28"/>
        <v>2428.9461628553545</v>
      </c>
      <c r="E94" s="36">
        <f t="shared" si="29"/>
        <v>377080.19453415397</v>
      </c>
      <c r="F94" s="81">
        <f t="shared" si="8"/>
        <v>5.2200000000000003E-2</v>
      </c>
      <c r="G94" s="41">
        <f t="shared" si="9"/>
        <v>2.5000000000000001E-2</v>
      </c>
      <c r="H94" s="42">
        <f t="shared" si="10"/>
        <v>7.7200000000000005E-2</v>
      </c>
      <c r="I94" s="100"/>
      <c r="J94" s="43">
        <f t="shared" si="11"/>
        <v>2726.68</v>
      </c>
      <c r="K94" s="40">
        <f t="shared" si="12"/>
        <v>520.22297421755411</v>
      </c>
      <c r="L94" s="40">
        <f t="shared" si="13"/>
        <v>2206.4570257824457</v>
      </c>
      <c r="M94" s="36">
        <f t="shared" si="30"/>
        <v>373984.50558857375</v>
      </c>
      <c r="N94" s="41">
        <f t="shared" si="14"/>
        <v>1.8499999999999999E-2</v>
      </c>
      <c r="O94" s="44">
        <f t="shared" si="15"/>
        <v>7.0699999999999999E-2</v>
      </c>
      <c r="Q94" s="34">
        <f t="shared" si="16"/>
        <v>59</v>
      </c>
      <c r="R94" s="40">
        <f t="shared" si="17"/>
        <v>2617.759739931329</v>
      </c>
      <c r="S94" s="40">
        <f t="shared" si="18"/>
        <v>499.44595063056886</v>
      </c>
      <c r="T94" s="40">
        <f t="shared" si="19"/>
        <v>2118.3137893007602</v>
      </c>
      <c r="U94" s="45">
        <f t="shared" si="20"/>
        <v>287.39026006867107</v>
      </c>
      <c r="V94" s="36">
        <f t="shared" si="21"/>
        <v>358757.22986580885</v>
      </c>
      <c r="W94" s="57">
        <f t="shared" si="31"/>
        <v>-59.255745564864355</v>
      </c>
      <c r="X94" s="34">
        <f t="shared" si="22"/>
        <v>59</v>
      </c>
      <c r="Y94" s="40">
        <f t="shared" si="23"/>
        <v>2958.4599999999941</v>
      </c>
      <c r="Z94" s="40">
        <f t="shared" si="24"/>
        <v>846.09195626410428</v>
      </c>
      <c r="AA94" s="40">
        <f t="shared" si="25"/>
        <v>2112.3680437358898</v>
      </c>
      <c r="AB94" s="45">
        <f t="shared" si="26"/>
        <v>0</v>
      </c>
      <c r="AC94" s="36">
        <f t="shared" si="27"/>
        <v>357688.79524077522</v>
      </c>
    </row>
    <row r="95" spans="1:29" x14ac:dyDescent="0.2">
      <c r="A95" s="46">
        <f t="shared" si="5"/>
        <v>60</v>
      </c>
      <c r="B95" s="47">
        <f t="shared" si="6"/>
        <v>2905.15</v>
      </c>
      <c r="C95" s="47">
        <f t="shared" si="7"/>
        <v>479.26741516360926</v>
      </c>
      <c r="D95" s="47">
        <f t="shared" si="28"/>
        <v>2425.8825848363908</v>
      </c>
      <c r="E95" s="48">
        <f t="shared" si="29"/>
        <v>376600.92711899034</v>
      </c>
      <c r="F95" s="81">
        <f t="shared" si="8"/>
        <v>5.2200000000000003E-2</v>
      </c>
      <c r="G95" s="49">
        <f t="shared" si="9"/>
        <v>2.5000000000000001E-2</v>
      </c>
      <c r="H95" s="50">
        <f t="shared" si="10"/>
        <v>7.7200000000000005E-2</v>
      </c>
      <c r="I95" s="100"/>
      <c r="J95" s="43">
        <f t="shared" si="11"/>
        <v>2726.69</v>
      </c>
      <c r="K95" s="40">
        <f t="shared" si="12"/>
        <v>523.29795457398632</v>
      </c>
      <c r="L95" s="47">
        <f t="shared" si="13"/>
        <v>2203.3920454260137</v>
      </c>
      <c r="M95" s="48">
        <f t="shared" si="30"/>
        <v>373461.20763399976</v>
      </c>
      <c r="N95" s="49">
        <f t="shared" si="14"/>
        <v>1.8499999999999999E-2</v>
      </c>
      <c r="O95" s="44">
        <f t="shared" si="15"/>
        <v>7.0699999999999999E-2</v>
      </c>
      <c r="P95" s="51"/>
      <c r="Q95" s="46">
        <f t="shared" si="16"/>
        <v>60</v>
      </c>
      <c r="R95" s="40">
        <f t="shared" si="17"/>
        <v>2615.6644052283814</v>
      </c>
      <c r="S95" s="47">
        <f t="shared" si="18"/>
        <v>501.98639260232449</v>
      </c>
      <c r="T95" s="47">
        <f t="shared" si="19"/>
        <v>2113.6780126260569</v>
      </c>
      <c r="U95" s="45">
        <f t="shared" si="20"/>
        <v>289.48559477161871</v>
      </c>
      <c r="V95" s="48">
        <f t="shared" si="21"/>
        <v>357965.7578784349</v>
      </c>
      <c r="W95" s="57">
        <f t="shared" si="31"/>
        <v>-59.604860665816432</v>
      </c>
      <c r="X95" s="34">
        <f t="shared" si="22"/>
        <v>60</v>
      </c>
      <c r="Y95" s="40">
        <f t="shared" si="23"/>
        <v>2958.4599999999937</v>
      </c>
      <c r="Z95" s="47">
        <f t="shared" si="24"/>
        <v>851.07684803975962</v>
      </c>
      <c r="AA95" s="40">
        <f t="shared" si="25"/>
        <v>2107.383151960234</v>
      </c>
      <c r="AB95" s="52">
        <f t="shared" si="26"/>
        <v>0</v>
      </c>
      <c r="AC95" s="48">
        <f t="shared" si="27"/>
        <v>356837.71839273546</v>
      </c>
    </row>
    <row r="96" spans="1:29" x14ac:dyDescent="0.2">
      <c r="A96" s="34">
        <f t="shared" si="5"/>
        <v>61</v>
      </c>
      <c r="B96" s="40">
        <f t="shared" si="6"/>
        <v>2905.15</v>
      </c>
      <c r="C96" s="40">
        <f t="shared" si="7"/>
        <v>482.35070220116222</v>
      </c>
      <c r="D96" s="40">
        <f t="shared" si="28"/>
        <v>2422.7992977988379</v>
      </c>
      <c r="E96" s="36">
        <f t="shared" si="29"/>
        <v>376118.57641678915</v>
      </c>
      <c r="F96" s="81">
        <f t="shared" si="8"/>
        <v>5.2200000000000003E-2</v>
      </c>
      <c r="G96" s="41">
        <f t="shared" si="9"/>
        <v>2.5000000000000001E-2</v>
      </c>
      <c r="H96" s="42">
        <f t="shared" si="10"/>
        <v>7.7200000000000005E-2</v>
      </c>
      <c r="I96" s="100"/>
      <c r="J96" s="43">
        <f t="shared" si="11"/>
        <v>2726.68</v>
      </c>
      <c r="K96" s="40">
        <f t="shared" si="12"/>
        <v>526.37105168968446</v>
      </c>
      <c r="L96" s="40">
        <f t="shared" si="13"/>
        <v>2200.3089483103154</v>
      </c>
      <c r="M96" s="36">
        <f t="shared" si="30"/>
        <v>372934.83658231009</v>
      </c>
      <c r="N96" s="41">
        <f t="shared" si="14"/>
        <v>1.8499999999999999E-2</v>
      </c>
      <c r="O96" s="44">
        <f t="shared" si="15"/>
        <v>7.0699999999999999E-2</v>
      </c>
      <c r="Q96" s="34">
        <f t="shared" si="16"/>
        <v>61</v>
      </c>
      <c r="R96" s="40">
        <f t="shared" si="17"/>
        <v>2613.5508362580304</v>
      </c>
      <c r="S96" s="40">
        <f t="shared" si="18"/>
        <v>504.53591275758481</v>
      </c>
      <c r="T96" s="40">
        <f t="shared" si="19"/>
        <v>2109.0149235004455</v>
      </c>
      <c r="U96" s="45">
        <f t="shared" si="20"/>
        <v>291.59916374196973</v>
      </c>
      <c r="V96" s="36">
        <f t="shared" si="21"/>
        <v>357169.62280193536</v>
      </c>
      <c r="W96" s="57">
        <f t="shared" si="31"/>
        <v>-59.956032636572218</v>
      </c>
      <c r="X96" s="34">
        <f t="shared" si="22"/>
        <v>61</v>
      </c>
      <c r="Y96" s="40">
        <f t="shared" si="23"/>
        <v>2958.4599999999932</v>
      </c>
      <c r="Z96" s="40">
        <f t="shared" si="24"/>
        <v>856.09110913612676</v>
      </c>
      <c r="AA96" s="40">
        <f t="shared" si="25"/>
        <v>2102.3688908638665</v>
      </c>
      <c r="AB96" s="45">
        <f t="shared" si="26"/>
        <v>0</v>
      </c>
      <c r="AC96" s="36">
        <f t="shared" si="27"/>
        <v>355981.62728359934</v>
      </c>
    </row>
    <row r="97" spans="1:29" x14ac:dyDescent="0.2">
      <c r="A97" s="34">
        <f t="shared" si="5"/>
        <v>62</v>
      </c>
      <c r="B97" s="40">
        <f t="shared" si="6"/>
        <v>2905.15</v>
      </c>
      <c r="C97" s="40">
        <f t="shared" si="7"/>
        <v>485.45382505198995</v>
      </c>
      <c r="D97" s="40">
        <f t="shared" si="28"/>
        <v>2419.6961749480101</v>
      </c>
      <c r="E97" s="36">
        <f t="shared" si="29"/>
        <v>375633.12259173713</v>
      </c>
      <c r="F97" s="81">
        <f t="shared" si="8"/>
        <v>5.2200000000000003E-2</v>
      </c>
      <c r="G97" s="41">
        <f t="shared" si="9"/>
        <v>2.5000000000000001E-2</v>
      </c>
      <c r="H97" s="42">
        <f t="shared" si="10"/>
        <v>7.7200000000000005E-2</v>
      </c>
      <c r="I97" s="100"/>
      <c r="J97" s="43">
        <f t="shared" si="11"/>
        <v>2726.69</v>
      </c>
      <c r="K97" s="40">
        <f t="shared" si="12"/>
        <v>529.48225446922334</v>
      </c>
      <c r="L97" s="40">
        <f t="shared" si="13"/>
        <v>2197.2077455307767</v>
      </c>
      <c r="M97" s="36">
        <f t="shared" si="30"/>
        <v>372405.35432784085</v>
      </c>
      <c r="N97" s="41">
        <f t="shared" si="14"/>
        <v>1.8499999999999999E-2</v>
      </c>
      <c r="O97" s="44">
        <f t="shared" si="15"/>
        <v>7.0699999999999999E-2</v>
      </c>
      <c r="Q97" s="34">
        <f t="shared" si="16"/>
        <v>62</v>
      </c>
      <c r="R97" s="40">
        <f t="shared" si="17"/>
        <v>2611.418830906347</v>
      </c>
      <c r="S97" s="40">
        <f t="shared" si="18"/>
        <v>507.09446989827802</v>
      </c>
      <c r="T97" s="40">
        <f t="shared" si="19"/>
        <v>2104.324361008069</v>
      </c>
      <c r="U97" s="45">
        <f t="shared" si="20"/>
        <v>293.73116909365308</v>
      </c>
      <c r="V97" s="36">
        <f t="shared" si="21"/>
        <v>356368.79716294346</v>
      </c>
      <c r="W97" s="57">
        <f t="shared" si="31"/>
        <v>-60.309273595523337</v>
      </c>
      <c r="X97" s="34">
        <f t="shared" si="22"/>
        <v>62</v>
      </c>
      <c r="Y97" s="40">
        <f t="shared" si="23"/>
        <v>2958.4599999999937</v>
      </c>
      <c r="Z97" s="40">
        <f t="shared" si="24"/>
        <v>861.13491258745444</v>
      </c>
      <c r="AA97" s="40">
        <f t="shared" si="25"/>
        <v>2097.3250874125392</v>
      </c>
      <c r="AB97" s="45">
        <f t="shared" si="26"/>
        <v>0</v>
      </c>
      <c r="AC97" s="36">
        <f t="shared" si="27"/>
        <v>355120.49237101187</v>
      </c>
    </row>
    <row r="98" spans="1:29" x14ac:dyDescent="0.2">
      <c r="A98" s="34">
        <f t="shared" si="5"/>
        <v>63</v>
      </c>
      <c r="B98" s="40">
        <f t="shared" si="6"/>
        <v>2905.15</v>
      </c>
      <c r="C98" s="40">
        <f t="shared" si="7"/>
        <v>488.57691132649097</v>
      </c>
      <c r="D98" s="40">
        <f t="shared" si="28"/>
        <v>2416.5730886735091</v>
      </c>
      <c r="E98" s="36">
        <f t="shared" si="29"/>
        <v>375144.54568041064</v>
      </c>
      <c r="F98" s="81">
        <f t="shared" si="8"/>
        <v>5.2200000000000003E-2</v>
      </c>
      <c r="G98" s="41">
        <f t="shared" si="9"/>
        <v>2.5000000000000001E-2</v>
      </c>
      <c r="H98" s="42">
        <f t="shared" si="10"/>
        <v>7.7200000000000005E-2</v>
      </c>
      <c r="I98" s="100"/>
      <c r="J98" s="43">
        <f t="shared" si="11"/>
        <v>2726.68</v>
      </c>
      <c r="K98" s="40">
        <f t="shared" si="12"/>
        <v>532.59178741847063</v>
      </c>
      <c r="L98" s="40">
        <f t="shared" si="13"/>
        <v>2194.0882125815292</v>
      </c>
      <c r="M98" s="36">
        <f t="shared" si="30"/>
        <v>371872.76254042238</v>
      </c>
      <c r="N98" s="41">
        <f t="shared" si="14"/>
        <v>1.8499999999999999E-2</v>
      </c>
      <c r="O98" s="44">
        <f t="shared" si="15"/>
        <v>7.0699999999999999E-2</v>
      </c>
      <c r="Q98" s="34">
        <f t="shared" si="16"/>
        <v>63</v>
      </c>
      <c r="R98" s="40">
        <f t="shared" si="17"/>
        <v>2609.2681841597364</v>
      </c>
      <c r="S98" s="40">
        <f t="shared" si="18"/>
        <v>509.66202087472811</v>
      </c>
      <c r="T98" s="40">
        <f t="shared" si="19"/>
        <v>2099.6061632850083</v>
      </c>
      <c r="U98" s="45">
        <f t="shared" si="20"/>
        <v>295.8818158402637</v>
      </c>
      <c r="V98" s="36">
        <f t="shared" si="21"/>
        <v>355563.25332622847</v>
      </c>
      <c r="W98" s="57">
        <f t="shared" si="31"/>
        <v>-60.664595732456746</v>
      </c>
      <c r="X98" s="34">
        <f t="shared" si="22"/>
        <v>63</v>
      </c>
      <c r="Y98" s="40">
        <f t="shared" si="23"/>
        <v>2958.4599999999937</v>
      </c>
      <c r="Z98" s="40">
        <f t="shared" si="24"/>
        <v>866.20843244744856</v>
      </c>
      <c r="AA98" s="40">
        <f t="shared" si="25"/>
        <v>2092.2515675525451</v>
      </c>
      <c r="AB98" s="45">
        <f t="shared" si="26"/>
        <v>0</v>
      </c>
      <c r="AC98" s="36">
        <f t="shared" si="27"/>
        <v>354254.28393856442</v>
      </c>
    </row>
    <row r="99" spans="1:29" x14ac:dyDescent="0.2">
      <c r="A99" s="34">
        <f t="shared" si="5"/>
        <v>64</v>
      </c>
      <c r="B99" s="40">
        <f t="shared" si="6"/>
        <v>2905.15</v>
      </c>
      <c r="C99" s="40">
        <f t="shared" si="7"/>
        <v>491.72008945602465</v>
      </c>
      <c r="D99" s="40">
        <f t="shared" si="28"/>
        <v>2413.4299105439754</v>
      </c>
      <c r="E99" s="36">
        <f t="shared" si="29"/>
        <v>374652.82559095463</v>
      </c>
      <c r="F99" s="81">
        <f t="shared" si="8"/>
        <v>5.2200000000000003E-2</v>
      </c>
      <c r="G99" s="41">
        <f t="shared" si="9"/>
        <v>2.5000000000000001E-2</v>
      </c>
      <c r="H99" s="42">
        <f t="shared" si="10"/>
        <v>7.7200000000000005E-2</v>
      </c>
      <c r="I99" s="100"/>
      <c r="J99" s="43">
        <f t="shared" si="11"/>
        <v>2726.69</v>
      </c>
      <c r="K99" s="40">
        <f t="shared" si="12"/>
        <v>535.73964069934482</v>
      </c>
      <c r="L99" s="40">
        <f t="shared" si="13"/>
        <v>2190.9503593006552</v>
      </c>
      <c r="M99" s="36">
        <f t="shared" si="30"/>
        <v>371337.02289972303</v>
      </c>
      <c r="N99" s="41">
        <f t="shared" si="14"/>
        <v>1.8499999999999999E-2</v>
      </c>
      <c r="O99" s="44">
        <f t="shared" si="15"/>
        <v>7.0699999999999999E-2</v>
      </c>
      <c r="Q99" s="34">
        <f t="shared" si="16"/>
        <v>64</v>
      </c>
      <c r="R99" s="40">
        <f t="shared" si="17"/>
        <v>2607.0986880527025</v>
      </c>
      <c r="S99" s="40">
        <f t="shared" si="18"/>
        <v>512.23852053900646</v>
      </c>
      <c r="T99" s="40">
        <f t="shared" si="19"/>
        <v>2094.8601675136961</v>
      </c>
      <c r="U99" s="45">
        <f t="shared" si="20"/>
        <v>298.05131194729756</v>
      </c>
      <c r="V99" s="36">
        <f t="shared" si="21"/>
        <v>354752.96349374217</v>
      </c>
      <c r="W99" s="57">
        <f t="shared" si="31"/>
        <v>-61.022011308980836</v>
      </c>
      <c r="X99" s="34">
        <f t="shared" si="22"/>
        <v>64</v>
      </c>
      <c r="Y99" s="40">
        <f t="shared" si="23"/>
        <v>2958.4599999999937</v>
      </c>
      <c r="Z99" s="40">
        <f t="shared" si="24"/>
        <v>871.31184379528486</v>
      </c>
      <c r="AA99" s="40">
        <f t="shared" si="25"/>
        <v>2087.1481562047088</v>
      </c>
      <c r="AB99" s="45">
        <f t="shared" si="26"/>
        <v>0</v>
      </c>
      <c r="AC99" s="36">
        <f t="shared" si="27"/>
        <v>353382.97209476912</v>
      </c>
    </row>
    <row r="100" spans="1:29" x14ac:dyDescent="0.2">
      <c r="A100" s="34">
        <f t="shared" ref="A100:A163" si="32">IFERROR(IF(A99+1&lt;=$E$6,A99+1,""),"")</f>
        <v>65</v>
      </c>
      <c r="B100" s="40">
        <f t="shared" ref="B100:B163" si="33">IF($A100&lt;&gt;"",ROUND(IF($E$13="raty równe",-PMT(H100/12,$E$6-A99,E99,0),C100+D100),2),"")</f>
        <v>2905.15</v>
      </c>
      <c r="C100" s="40">
        <f t="shared" ref="C100:C163" si="34">IF($A100&lt;&gt;"",IF($E$13="raty malejące",E99/($E$6-A99),IF(B100-D100&gt;E99,E99,B100-D100)),"")</f>
        <v>494.88348869819174</v>
      </c>
      <c r="D100" s="40">
        <f t="shared" si="28"/>
        <v>2410.2665113018084</v>
      </c>
      <c r="E100" s="36">
        <f t="shared" si="29"/>
        <v>374157.94210225646</v>
      </c>
      <c r="F100" s="81">
        <f t="shared" ref="F100:F163" si="35">$E$8</f>
        <v>5.2200000000000003E-2</v>
      </c>
      <c r="G100" s="41">
        <f t="shared" ref="G100:G163" si="36">IF(A100&lt;&gt;"",$E$9,"")</f>
        <v>2.5000000000000001E-2</v>
      </c>
      <c r="H100" s="42">
        <f t="shared" ref="H100:H163" si="37">IF($A100&lt;&gt;"",IF(AND($E$10="TAK",$A100&lt;=$E$11),$E$12,F100+G100),"")</f>
        <v>7.7200000000000005E-2</v>
      </c>
      <c r="I100" s="100"/>
      <c r="J100" s="43">
        <f t="shared" ref="J100:J163" si="38">IF($A100&lt;&gt;"",ROUND(IF($E$13="raty równe",-PMT(O100/12,$E$6-A99,M99,0),K100+L100),2),"")</f>
        <v>2726.68</v>
      </c>
      <c r="K100" s="40">
        <f t="shared" ref="K100:K163" si="39">IF($A100&lt;&gt;"",IF($E$13="raty malejące",M99/($E$6-A99),IF(J100-L100&gt;M99,M99,J100-L100)),"")</f>
        <v>538.88604008246512</v>
      </c>
      <c r="L100" s="40">
        <f t="shared" ref="L100:L163" si="40">IF($A100&lt;&gt;"",M99*O100/12,"")</f>
        <v>2187.7939599175347</v>
      </c>
      <c r="M100" s="36">
        <f t="shared" si="30"/>
        <v>370798.13685964054</v>
      </c>
      <c r="N100" s="41">
        <f t="shared" ref="N100:N163" si="41">IF(A100&lt;&gt;"",$E$17,"")</f>
        <v>1.8499999999999999E-2</v>
      </c>
      <c r="O100" s="44">
        <f t="shared" ref="O100:O163" si="42">IF($A100&lt;&gt;"",IF(AND($E$18="TAK",$A100&lt;=$E$20),$E$19,N100+F100),"")</f>
        <v>7.0699999999999999E-2</v>
      </c>
      <c r="Q100" s="34">
        <f t="shared" ref="Q100:Q163" si="43">IFERROR(IF(V99&gt;0,A100,""),"")</f>
        <v>65</v>
      </c>
      <c r="R100" s="40">
        <f t="shared" ref="R100:R163" si="44">IF(Q100&lt;&gt;"",IF($E$21="raty równe",-PMT(O100/12,$E$6-A99,V99,0),S100+T100),0)</f>
        <v>2604.9101316144802</v>
      </c>
      <c r="S100" s="40">
        <f t="shared" ref="S100:S163" si="45">IF(Q100&lt;&gt;"",IF($E$21="raty malejące",V99/($E$6-Q99),IF(R100-T100&gt;V99,V99,R100-T100)),"")</f>
        <v>514.82392169718241</v>
      </c>
      <c r="T100" s="40">
        <f t="shared" ref="T100:T163" si="46">IF(Q100&lt;&gt;"",V99*O100/12,0)</f>
        <v>2090.0862099172978</v>
      </c>
      <c r="U100" s="45">
        <f t="shared" ref="U100:U163" si="47">IF(Q100&lt;&gt;"",MIN(MAX(B100-R100,0),V99-S100),0)</f>
        <v>300.23986838551991</v>
      </c>
      <c r="V100" s="36">
        <f t="shared" ref="V100:V163" si="48">IF(Q100&lt;&gt;"",IF(U100&lt;&gt;"",V99-S100-U100,V99-S100),0)</f>
        <v>353937.89970365947</v>
      </c>
      <c r="W100" s="57">
        <f t="shared" si="31"/>
        <v>-61.381532658942888</v>
      </c>
      <c r="X100" s="34">
        <f t="shared" ref="X100:X163" si="49">IFERROR(IF(AC99&gt;0,A100,""),"")</f>
        <v>65</v>
      </c>
      <c r="Y100" s="40">
        <f t="shared" ref="Y100:Y163" si="50">IF(X100&lt;&gt;"",IF($E$21="raty równe",-PMT(O100/12,$K$15-A99,AC99,0),Z100+AA100),0)</f>
        <v>2958.4599999999932</v>
      </c>
      <c r="Z100" s="40">
        <f t="shared" ref="Z100:Z163" si="51">IF(X100&lt;&gt;"",IF($E$21="raty malejące",AC99/($E$6-X99),IF(Y100-AA100&gt;AC99,AC99,Y100-AA100)),"")</f>
        <v>876.44532274164521</v>
      </c>
      <c r="AA100" s="40">
        <f t="shared" ref="AA100:AA163" si="52">IF(X100&lt;&gt;"",AC99*O100/12,0)</f>
        <v>2082.014677258348</v>
      </c>
      <c r="AB100" s="45">
        <f t="shared" ref="AB100:AB163" si="53">IF(X100&lt;&gt;"",MIN(MAX(I100-Y100,0),AC99-Z100),0)</f>
        <v>0</v>
      </c>
      <c r="AC100" s="36">
        <f t="shared" ref="AC100:AC163" si="54">IF(X100&lt;&gt;"",IF(AB100&lt;&gt;"",AC99-Z100-AB100,AC99-Z100),0)</f>
        <v>352506.52677202749</v>
      </c>
    </row>
    <row r="101" spans="1:29" x14ac:dyDescent="0.2">
      <c r="A101" s="34">
        <f t="shared" si="32"/>
        <v>66</v>
      </c>
      <c r="B101" s="40">
        <f t="shared" si="33"/>
        <v>2905.15</v>
      </c>
      <c r="C101" s="40">
        <f t="shared" si="34"/>
        <v>498.0672391421499</v>
      </c>
      <c r="D101" s="40">
        <f t="shared" ref="D101:D164" si="55">IF($A101&lt;&gt;"",E100*H101/12,"")</f>
        <v>2407.0827608578502</v>
      </c>
      <c r="E101" s="36">
        <f t="shared" ref="E101:E164" si="56">IF($A101&lt;&gt;"",E100-C101,"")</f>
        <v>373659.87486311432</v>
      </c>
      <c r="F101" s="81">
        <f t="shared" si="35"/>
        <v>5.2200000000000003E-2</v>
      </c>
      <c r="G101" s="41">
        <f t="shared" si="36"/>
        <v>2.5000000000000001E-2</v>
      </c>
      <c r="H101" s="42">
        <f t="shared" si="37"/>
        <v>7.7200000000000005E-2</v>
      </c>
      <c r="I101" s="100"/>
      <c r="J101" s="43">
        <f t="shared" si="38"/>
        <v>2726.69</v>
      </c>
      <c r="K101" s="40">
        <f t="shared" si="39"/>
        <v>542.07097700195118</v>
      </c>
      <c r="L101" s="40">
        <f t="shared" si="40"/>
        <v>2184.6190229980489</v>
      </c>
      <c r="M101" s="36">
        <f t="shared" ref="M101:M164" si="57">IF($A101&lt;&gt;"",M100-K101,"")</f>
        <v>370256.06588263856</v>
      </c>
      <c r="N101" s="41">
        <f t="shared" si="41"/>
        <v>1.8499999999999999E-2</v>
      </c>
      <c r="O101" s="44">
        <f t="shared" si="42"/>
        <v>7.0699999999999999E-2</v>
      </c>
      <c r="Q101" s="34">
        <f t="shared" si="43"/>
        <v>66</v>
      </c>
      <c r="R101" s="40">
        <f t="shared" si="44"/>
        <v>2602.7023008145084</v>
      </c>
      <c r="S101" s="40">
        <f t="shared" si="45"/>
        <v>517.41817506044799</v>
      </c>
      <c r="T101" s="40">
        <f t="shared" si="46"/>
        <v>2085.2841257540604</v>
      </c>
      <c r="U101" s="45">
        <f t="shared" si="47"/>
        <v>302.44769918549173</v>
      </c>
      <c r="V101" s="36">
        <f t="shared" si="48"/>
        <v>353118.03382941347</v>
      </c>
      <c r="W101" s="57">
        <f t="shared" ref="W101:W164" si="58">S101+U101-Z101</f>
        <v>-61.743172188858807</v>
      </c>
      <c r="X101" s="34">
        <f t="shared" si="49"/>
        <v>66</v>
      </c>
      <c r="Y101" s="40">
        <f t="shared" si="50"/>
        <v>2958.4599999999937</v>
      </c>
      <c r="Z101" s="40">
        <f t="shared" si="51"/>
        <v>881.60904643479853</v>
      </c>
      <c r="AA101" s="40">
        <f t="shared" si="52"/>
        <v>2076.8509535651951</v>
      </c>
      <c r="AB101" s="45">
        <f t="shared" si="53"/>
        <v>0</v>
      </c>
      <c r="AC101" s="36">
        <f t="shared" si="54"/>
        <v>351624.91772559268</v>
      </c>
    </row>
    <row r="102" spans="1:29" x14ac:dyDescent="0.2">
      <c r="A102" s="34">
        <f t="shared" si="32"/>
        <v>67</v>
      </c>
      <c r="B102" s="40">
        <f t="shared" si="33"/>
        <v>2905.15</v>
      </c>
      <c r="C102" s="40">
        <f t="shared" si="34"/>
        <v>501.27147171396427</v>
      </c>
      <c r="D102" s="40">
        <f t="shared" si="55"/>
        <v>2403.8785282860358</v>
      </c>
      <c r="E102" s="36">
        <f t="shared" si="56"/>
        <v>373158.60339140036</v>
      </c>
      <c r="F102" s="81">
        <f t="shared" si="35"/>
        <v>5.2200000000000003E-2</v>
      </c>
      <c r="G102" s="41">
        <f t="shared" si="36"/>
        <v>2.5000000000000001E-2</v>
      </c>
      <c r="H102" s="42">
        <f t="shared" si="37"/>
        <v>7.7200000000000005E-2</v>
      </c>
      <c r="I102" s="100"/>
      <c r="J102" s="43">
        <f t="shared" si="38"/>
        <v>2726.68</v>
      </c>
      <c r="K102" s="40">
        <f t="shared" si="39"/>
        <v>545.25467850812129</v>
      </c>
      <c r="L102" s="40">
        <f t="shared" si="40"/>
        <v>2181.4253214918785</v>
      </c>
      <c r="M102" s="36">
        <f t="shared" si="57"/>
        <v>369710.81120413041</v>
      </c>
      <c r="N102" s="41">
        <f t="shared" si="41"/>
        <v>1.8499999999999999E-2</v>
      </c>
      <c r="O102" s="44">
        <f t="shared" si="42"/>
        <v>7.0699999999999999E-2</v>
      </c>
      <c r="Q102" s="34">
        <f t="shared" si="43"/>
        <v>67</v>
      </c>
      <c r="R102" s="40">
        <f t="shared" si="44"/>
        <v>2600.4749785066965</v>
      </c>
      <c r="S102" s="40">
        <f t="shared" si="45"/>
        <v>520.02122919506883</v>
      </c>
      <c r="T102" s="40">
        <f t="shared" si="46"/>
        <v>2080.4537493116277</v>
      </c>
      <c r="U102" s="45">
        <f t="shared" si="47"/>
        <v>304.67502149330357</v>
      </c>
      <c r="V102" s="36">
        <f t="shared" si="48"/>
        <v>352293.33757872513</v>
      </c>
      <c r="W102" s="57">
        <f t="shared" si="58"/>
        <v>-62.106942378337862</v>
      </c>
      <c r="X102" s="34">
        <f t="shared" si="49"/>
        <v>67</v>
      </c>
      <c r="Y102" s="40">
        <f t="shared" si="50"/>
        <v>2958.4599999999937</v>
      </c>
      <c r="Z102" s="40">
        <f t="shared" si="51"/>
        <v>886.80319306671026</v>
      </c>
      <c r="AA102" s="40">
        <f t="shared" si="52"/>
        <v>2071.6568069332834</v>
      </c>
      <c r="AB102" s="45">
        <f t="shared" si="53"/>
        <v>0</v>
      </c>
      <c r="AC102" s="36">
        <f t="shared" si="54"/>
        <v>350738.11453252594</v>
      </c>
    </row>
    <row r="103" spans="1:29" x14ac:dyDescent="0.2">
      <c r="A103" s="34">
        <f t="shared" si="32"/>
        <v>68</v>
      </c>
      <c r="B103" s="40">
        <f t="shared" si="33"/>
        <v>2905.15</v>
      </c>
      <c r="C103" s="40">
        <f t="shared" si="34"/>
        <v>504.49631818199123</v>
      </c>
      <c r="D103" s="40">
        <f t="shared" si="55"/>
        <v>2400.6536818180089</v>
      </c>
      <c r="E103" s="36">
        <f t="shared" si="56"/>
        <v>372654.10707321839</v>
      </c>
      <c r="F103" s="81">
        <f t="shared" si="35"/>
        <v>5.2200000000000003E-2</v>
      </c>
      <c r="G103" s="41">
        <f t="shared" si="36"/>
        <v>2.5000000000000001E-2</v>
      </c>
      <c r="H103" s="42">
        <f t="shared" si="37"/>
        <v>7.7200000000000005E-2</v>
      </c>
      <c r="I103" s="100"/>
      <c r="J103" s="43">
        <f t="shared" si="38"/>
        <v>2726.69</v>
      </c>
      <c r="K103" s="40">
        <f t="shared" si="39"/>
        <v>548.4771373223316</v>
      </c>
      <c r="L103" s="40">
        <f t="shared" si="40"/>
        <v>2178.2128626776685</v>
      </c>
      <c r="M103" s="36">
        <f t="shared" si="57"/>
        <v>369162.33406680811</v>
      </c>
      <c r="N103" s="41">
        <f t="shared" si="41"/>
        <v>1.8499999999999999E-2</v>
      </c>
      <c r="O103" s="44">
        <f t="shared" si="42"/>
        <v>7.0699999999999999E-2</v>
      </c>
      <c r="Q103" s="34">
        <f t="shared" si="43"/>
        <v>68</v>
      </c>
      <c r="R103" s="40">
        <f t="shared" si="44"/>
        <v>2598.2279443724806</v>
      </c>
      <c r="S103" s="40">
        <f t="shared" si="45"/>
        <v>522.63303047115824</v>
      </c>
      <c r="T103" s="40">
        <f t="shared" si="46"/>
        <v>2075.5949139013223</v>
      </c>
      <c r="U103" s="45">
        <f t="shared" si="47"/>
        <v>306.92205562751951</v>
      </c>
      <c r="V103" s="36">
        <f t="shared" si="48"/>
        <v>351463.78249262646</v>
      </c>
      <c r="W103" s="57">
        <f t="shared" si="58"/>
        <v>-62.472855780516966</v>
      </c>
      <c r="X103" s="34">
        <f t="shared" si="49"/>
        <v>68</v>
      </c>
      <c r="Y103" s="40">
        <f t="shared" si="50"/>
        <v>2958.4599999999932</v>
      </c>
      <c r="Z103" s="40">
        <f t="shared" si="51"/>
        <v>892.02794187919471</v>
      </c>
      <c r="AA103" s="40">
        <f t="shared" si="52"/>
        <v>2066.4320581207985</v>
      </c>
      <c r="AB103" s="45">
        <f t="shared" si="53"/>
        <v>0</v>
      </c>
      <c r="AC103" s="36">
        <f t="shared" si="54"/>
        <v>349846.08659064677</v>
      </c>
    </row>
    <row r="104" spans="1:29" x14ac:dyDescent="0.2">
      <c r="A104" s="34">
        <f t="shared" si="32"/>
        <v>69</v>
      </c>
      <c r="B104" s="40">
        <f t="shared" si="33"/>
        <v>2905.15</v>
      </c>
      <c r="C104" s="40">
        <f t="shared" si="34"/>
        <v>507.74191116229485</v>
      </c>
      <c r="D104" s="40">
        <f t="shared" si="55"/>
        <v>2397.4080888377052</v>
      </c>
      <c r="E104" s="36">
        <f t="shared" si="56"/>
        <v>372146.36516205611</v>
      </c>
      <c r="F104" s="81">
        <f t="shared" si="35"/>
        <v>5.2200000000000003E-2</v>
      </c>
      <c r="G104" s="41">
        <f t="shared" si="36"/>
        <v>2.5000000000000001E-2</v>
      </c>
      <c r="H104" s="42">
        <f t="shared" si="37"/>
        <v>7.7200000000000005E-2</v>
      </c>
      <c r="I104" s="100"/>
      <c r="J104" s="43">
        <f t="shared" si="38"/>
        <v>2726.68</v>
      </c>
      <c r="K104" s="40">
        <f t="shared" si="39"/>
        <v>551.69858178972208</v>
      </c>
      <c r="L104" s="40">
        <f t="shared" si="40"/>
        <v>2174.9814182102778</v>
      </c>
      <c r="M104" s="36">
        <f t="shared" si="57"/>
        <v>368610.63548501837</v>
      </c>
      <c r="N104" s="41">
        <f t="shared" si="41"/>
        <v>1.8499999999999999E-2</v>
      </c>
      <c r="O104" s="44">
        <f t="shared" si="42"/>
        <v>7.0699999999999999E-2</v>
      </c>
      <c r="Q104" s="34">
        <f t="shared" si="43"/>
        <v>69</v>
      </c>
      <c r="R104" s="40">
        <f t="shared" si="44"/>
        <v>2595.9609748626126</v>
      </c>
      <c r="S104" s="40">
        <f t="shared" si="45"/>
        <v>525.25352301022167</v>
      </c>
      <c r="T104" s="40">
        <f t="shared" si="46"/>
        <v>2070.7074518523909</v>
      </c>
      <c r="U104" s="45">
        <f t="shared" si="47"/>
        <v>309.18902513738749</v>
      </c>
      <c r="V104" s="36">
        <f t="shared" si="48"/>
        <v>350629.33994447882</v>
      </c>
      <c r="W104" s="57">
        <f t="shared" si="58"/>
        <v>-62.840925022490865</v>
      </c>
      <c r="X104" s="34">
        <f t="shared" si="49"/>
        <v>69</v>
      </c>
      <c r="Y104" s="40">
        <f t="shared" si="50"/>
        <v>2958.4599999999937</v>
      </c>
      <c r="Z104" s="40">
        <f t="shared" si="51"/>
        <v>897.28347317010002</v>
      </c>
      <c r="AA104" s="40">
        <f t="shared" si="52"/>
        <v>2061.1765268298936</v>
      </c>
      <c r="AB104" s="45">
        <f t="shared" si="53"/>
        <v>0</v>
      </c>
      <c r="AC104" s="36">
        <f t="shared" si="54"/>
        <v>348948.80311747669</v>
      </c>
    </row>
    <row r="105" spans="1:29" x14ac:dyDescent="0.2">
      <c r="A105" s="34">
        <f t="shared" si="32"/>
        <v>70</v>
      </c>
      <c r="B105" s="40">
        <f t="shared" si="33"/>
        <v>2905.15</v>
      </c>
      <c r="C105" s="40">
        <f t="shared" si="34"/>
        <v>511.00838412410576</v>
      </c>
      <c r="D105" s="40">
        <f t="shared" si="55"/>
        <v>2394.1416158758943</v>
      </c>
      <c r="E105" s="36">
        <f t="shared" si="56"/>
        <v>371635.35677793203</v>
      </c>
      <c r="F105" s="81">
        <f t="shared" si="35"/>
        <v>5.2200000000000003E-2</v>
      </c>
      <c r="G105" s="41">
        <f t="shared" si="36"/>
        <v>2.5000000000000001E-2</v>
      </c>
      <c r="H105" s="42">
        <f t="shared" si="37"/>
        <v>7.7200000000000005E-2</v>
      </c>
      <c r="I105" s="100"/>
      <c r="J105" s="43">
        <f t="shared" si="38"/>
        <v>2726.69</v>
      </c>
      <c r="K105" s="40">
        <f t="shared" si="39"/>
        <v>554.95900593410033</v>
      </c>
      <c r="L105" s="40">
        <f t="shared" si="40"/>
        <v>2171.7309940658997</v>
      </c>
      <c r="M105" s="36">
        <f t="shared" si="57"/>
        <v>368055.67647908424</v>
      </c>
      <c r="N105" s="41">
        <f t="shared" si="41"/>
        <v>1.8499999999999999E-2</v>
      </c>
      <c r="O105" s="44">
        <f t="shared" si="42"/>
        <v>7.0699999999999999E-2</v>
      </c>
      <c r="Q105" s="34">
        <f t="shared" si="43"/>
        <v>70</v>
      </c>
      <c r="R105" s="40">
        <f t="shared" si="44"/>
        <v>2593.6738431376662</v>
      </c>
      <c r="S105" s="40">
        <f t="shared" si="45"/>
        <v>527.88264863144514</v>
      </c>
      <c r="T105" s="40">
        <f t="shared" si="46"/>
        <v>2065.791194506221</v>
      </c>
      <c r="U105" s="45">
        <f t="shared" si="47"/>
        <v>311.47615686233394</v>
      </c>
      <c r="V105" s="36">
        <f t="shared" si="48"/>
        <v>349789.98113898502</v>
      </c>
      <c r="W105" s="57">
        <f t="shared" si="58"/>
        <v>-63.21116280574779</v>
      </c>
      <c r="X105" s="34">
        <f t="shared" si="49"/>
        <v>70</v>
      </c>
      <c r="Y105" s="40">
        <f t="shared" si="50"/>
        <v>2958.4599999999937</v>
      </c>
      <c r="Z105" s="40">
        <f t="shared" si="51"/>
        <v>902.56996829952686</v>
      </c>
      <c r="AA105" s="40">
        <f t="shared" si="52"/>
        <v>2055.8900317004668</v>
      </c>
      <c r="AB105" s="45">
        <f t="shared" si="53"/>
        <v>0</v>
      </c>
      <c r="AC105" s="36">
        <f t="shared" si="54"/>
        <v>348046.23314917716</v>
      </c>
    </row>
    <row r="106" spans="1:29" x14ac:dyDescent="0.2">
      <c r="A106" s="34">
        <f t="shared" si="32"/>
        <v>71</v>
      </c>
      <c r="B106" s="40">
        <f t="shared" si="33"/>
        <v>2905.15</v>
      </c>
      <c r="C106" s="40">
        <f t="shared" si="34"/>
        <v>514.29587139530395</v>
      </c>
      <c r="D106" s="40">
        <f t="shared" si="55"/>
        <v>2390.8541286046961</v>
      </c>
      <c r="E106" s="36">
        <f t="shared" si="56"/>
        <v>371121.0609065367</v>
      </c>
      <c r="F106" s="81">
        <f t="shared" si="35"/>
        <v>5.2200000000000003E-2</v>
      </c>
      <c r="G106" s="41">
        <f t="shared" si="36"/>
        <v>2.5000000000000001E-2</v>
      </c>
      <c r="H106" s="42">
        <f t="shared" si="37"/>
        <v>7.7200000000000005E-2</v>
      </c>
      <c r="I106" s="100"/>
      <c r="J106" s="43">
        <f t="shared" si="38"/>
        <v>2726.68</v>
      </c>
      <c r="K106" s="40">
        <f t="shared" si="39"/>
        <v>558.21863941072843</v>
      </c>
      <c r="L106" s="40">
        <f t="shared" si="40"/>
        <v>2168.4613605892714</v>
      </c>
      <c r="M106" s="36">
        <f t="shared" si="57"/>
        <v>367497.4578396735</v>
      </c>
      <c r="N106" s="41">
        <f t="shared" si="41"/>
        <v>1.8499999999999999E-2</v>
      </c>
      <c r="O106" s="44">
        <f t="shared" si="42"/>
        <v>7.0699999999999999E-2</v>
      </c>
      <c r="Q106" s="34">
        <f t="shared" si="43"/>
        <v>71</v>
      </c>
      <c r="R106" s="40">
        <f t="shared" si="44"/>
        <v>2591.3663190072189</v>
      </c>
      <c r="S106" s="40">
        <f t="shared" si="45"/>
        <v>530.5203467966985</v>
      </c>
      <c r="T106" s="40">
        <f t="shared" si="46"/>
        <v>2060.8459722105204</v>
      </c>
      <c r="U106" s="45">
        <f t="shared" si="47"/>
        <v>313.78368099278123</v>
      </c>
      <c r="V106" s="36">
        <f t="shared" si="48"/>
        <v>348945.67711119552</v>
      </c>
      <c r="W106" s="57">
        <f t="shared" si="58"/>
        <v>-63.583581906611926</v>
      </c>
      <c r="X106" s="34">
        <f t="shared" si="49"/>
        <v>71</v>
      </c>
      <c r="Y106" s="40">
        <f t="shared" si="50"/>
        <v>2958.4599999999937</v>
      </c>
      <c r="Z106" s="40">
        <f t="shared" si="51"/>
        <v>907.88760969609166</v>
      </c>
      <c r="AA106" s="40">
        <f t="shared" si="52"/>
        <v>2050.572390303902</v>
      </c>
      <c r="AB106" s="45">
        <f t="shared" si="53"/>
        <v>0</v>
      </c>
      <c r="AC106" s="36">
        <f t="shared" si="54"/>
        <v>347138.34553948109</v>
      </c>
    </row>
    <row r="107" spans="1:29" x14ac:dyDescent="0.2">
      <c r="A107" s="46">
        <f t="shared" si="32"/>
        <v>72</v>
      </c>
      <c r="B107" s="47">
        <f t="shared" si="33"/>
        <v>2905.15</v>
      </c>
      <c r="C107" s="47">
        <f t="shared" si="34"/>
        <v>517.60450816794719</v>
      </c>
      <c r="D107" s="47">
        <f t="shared" si="55"/>
        <v>2387.5454918320529</v>
      </c>
      <c r="E107" s="48">
        <f t="shared" si="56"/>
        <v>370603.45639836875</v>
      </c>
      <c r="F107" s="81">
        <f t="shared" si="35"/>
        <v>5.2200000000000003E-2</v>
      </c>
      <c r="G107" s="49">
        <f t="shared" si="36"/>
        <v>2.5000000000000001E-2</v>
      </c>
      <c r="H107" s="50">
        <f t="shared" si="37"/>
        <v>7.7200000000000005E-2</v>
      </c>
      <c r="I107" s="100"/>
      <c r="J107" s="43">
        <f t="shared" si="38"/>
        <v>2726.69</v>
      </c>
      <c r="K107" s="40">
        <f t="shared" si="39"/>
        <v>561.51747756125678</v>
      </c>
      <c r="L107" s="47">
        <f t="shared" si="40"/>
        <v>2165.1725224387433</v>
      </c>
      <c r="M107" s="48">
        <f t="shared" si="57"/>
        <v>366935.94036211225</v>
      </c>
      <c r="N107" s="49">
        <f t="shared" si="41"/>
        <v>1.8499999999999999E-2</v>
      </c>
      <c r="O107" s="44">
        <f t="shared" si="42"/>
        <v>7.0699999999999999E-2</v>
      </c>
      <c r="P107" s="51"/>
      <c r="Q107" s="46">
        <f t="shared" si="43"/>
        <v>72</v>
      </c>
      <c r="R107" s="40">
        <f t="shared" si="44"/>
        <v>2589.0381688676789</v>
      </c>
      <c r="S107" s="47">
        <f t="shared" si="45"/>
        <v>533.16655455421869</v>
      </c>
      <c r="T107" s="47">
        <f t="shared" si="46"/>
        <v>2055.8716143134602</v>
      </c>
      <c r="U107" s="52">
        <f t="shared" si="47"/>
        <v>316.11183113232119</v>
      </c>
      <c r="V107" s="48">
        <f t="shared" si="48"/>
        <v>348096.398725509</v>
      </c>
      <c r="W107" s="57">
        <f t="shared" si="58"/>
        <v>-63.958195176677691</v>
      </c>
      <c r="X107" s="34">
        <f t="shared" si="49"/>
        <v>72</v>
      </c>
      <c r="Y107" s="40">
        <f t="shared" si="50"/>
        <v>2958.4599999999937</v>
      </c>
      <c r="Z107" s="47">
        <f t="shared" si="51"/>
        <v>913.23658086321757</v>
      </c>
      <c r="AA107" s="40">
        <f t="shared" si="52"/>
        <v>2045.2234191367761</v>
      </c>
      <c r="AB107" s="52">
        <f t="shared" si="53"/>
        <v>0</v>
      </c>
      <c r="AC107" s="48">
        <f t="shared" si="54"/>
        <v>346225.10895861784</v>
      </c>
    </row>
    <row r="108" spans="1:29" x14ac:dyDescent="0.2">
      <c r="A108" s="34">
        <f t="shared" si="32"/>
        <v>73</v>
      </c>
      <c r="B108" s="40">
        <f t="shared" si="33"/>
        <v>2905.15</v>
      </c>
      <c r="C108" s="40">
        <f t="shared" si="34"/>
        <v>520.93443050382757</v>
      </c>
      <c r="D108" s="40">
        <f t="shared" si="55"/>
        <v>2384.2155694961725</v>
      </c>
      <c r="E108" s="36">
        <f t="shared" si="56"/>
        <v>370082.52196786494</v>
      </c>
      <c r="F108" s="81">
        <f t="shared" si="35"/>
        <v>5.2200000000000003E-2</v>
      </c>
      <c r="G108" s="41">
        <f t="shared" si="36"/>
        <v>2.5000000000000001E-2</v>
      </c>
      <c r="H108" s="42">
        <f t="shared" si="37"/>
        <v>7.7200000000000005E-2</v>
      </c>
      <c r="I108" s="100"/>
      <c r="J108" s="43">
        <f t="shared" si="38"/>
        <v>2726.68</v>
      </c>
      <c r="K108" s="40">
        <f t="shared" si="39"/>
        <v>564.81575136655511</v>
      </c>
      <c r="L108" s="40">
        <f t="shared" si="40"/>
        <v>2161.8642486334447</v>
      </c>
      <c r="M108" s="36">
        <f t="shared" si="57"/>
        <v>366371.1246107457</v>
      </c>
      <c r="N108" s="41">
        <f t="shared" si="41"/>
        <v>1.8499999999999999E-2</v>
      </c>
      <c r="O108" s="44">
        <f t="shared" si="42"/>
        <v>7.0699999999999999E-2</v>
      </c>
      <c r="Q108" s="34">
        <f t="shared" si="43"/>
        <v>73</v>
      </c>
      <c r="R108" s="40">
        <f t="shared" si="44"/>
        <v>2586.6891556387209</v>
      </c>
      <c r="S108" s="40">
        <f t="shared" si="45"/>
        <v>535.82120648093041</v>
      </c>
      <c r="T108" s="40">
        <f t="shared" si="46"/>
        <v>2050.8679491577905</v>
      </c>
      <c r="U108" s="45">
        <f t="shared" si="47"/>
        <v>318.46084436127921</v>
      </c>
      <c r="V108" s="36">
        <f t="shared" si="48"/>
        <v>347242.11667466682</v>
      </c>
      <c r="W108" s="57">
        <f t="shared" si="58"/>
        <v>-64.335015543261079</v>
      </c>
      <c r="X108" s="34">
        <f t="shared" si="49"/>
        <v>73</v>
      </c>
      <c r="Y108" s="40">
        <f t="shared" si="50"/>
        <v>2958.4599999999941</v>
      </c>
      <c r="Z108" s="40">
        <f t="shared" si="51"/>
        <v>918.61706638547071</v>
      </c>
      <c r="AA108" s="40">
        <f t="shared" si="52"/>
        <v>2039.8429336145234</v>
      </c>
      <c r="AB108" s="45">
        <f t="shared" si="53"/>
        <v>0</v>
      </c>
      <c r="AC108" s="36">
        <f t="shared" si="54"/>
        <v>345306.49189223238</v>
      </c>
    </row>
    <row r="109" spans="1:29" x14ac:dyDescent="0.2">
      <c r="A109" s="34">
        <f t="shared" si="32"/>
        <v>74</v>
      </c>
      <c r="B109" s="40">
        <f t="shared" si="33"/>
        <v>2905.15</v>
      </c>
      <c r="C109" s="40">
        <f t="shared" si="34"/>
        <v>524.28577534006854</v>
      </c>
      <c r="D109" s="40">
        <f t="shared" si="55"/>
        <v>2380.8642246599316</v>
      </c>
      <c r="E109" s="36">
        <f t="shared" si="56"/>
        <v>369558.2361925249</v>
      </c>
      <c r="F109" s="81">
        <f t="shared" si="35"/>
        <v>5.2200000000000003E-2</v>
      </c>
      <c r="G109" s="41">
        <f t="shared" si="36"/>
        <v>2.5000000000000001E-2</v>
      </c>
      <c r="H109" s="42">
        <f t="shared" si="37"/>
        <v>7.7200000000000005E-2</v>
      </c>
      <c r="I109" s="100"/>
      <c r="J109" s="43">
        <f t="shared" si="38"/>
        <v>2726.69</v>
      </c>
      <c r="K109" s="40">
        <f t="shared" si="39"/>
        <v>568.1534575016899</v>
      </c>
      <c r="L109" s="40">
        <f t="shared" si="40"/>
        <v>2158.5365424983102</v>
      </c>
      <c r="M109" s="36">
        <f t="shared" si="57"/>
        <v>365802.97115324403</v>
      </c>
      <c r="N109" s="41">
        <f t="shared" si="41"/>
        <v>1.8499999999999999E-2</v>
      </c>
      <c r="O109" s="44">
        <f t="shared" si="42"/>
        <v>7.0699999999999999E-2</v>
      </c>
      <c r="Q109" s="34">
        <f t="shared" si="43"/>
        <v>74</v>
      </c>
      <c r="R109" s="40">
        <f t="shared" si="44"/>
        <v>2584.3190386982869</v>
      </c>
      <c r="S109" s="40">
        <f t="shared" si="45"/>
        <v>538.48423462337519</v>
      </c>
      <c r="T109" s="40">
        <f t="shared" si="46"/>
        <v>2045.8348040749117</v>
      </c>
      <c r="U109" s="45">
        <f t="shared" si="47"/>
        <v>320.83096130171316</v>
      </c>
      <c r="V109" s="36">
        <f t="shared" si="48"/>
        <v>346382.80147874175</v>
      </c>
      <c r="W109" s="57">
        <f t="shared" si="58"/>
        <v>-64.714056009836895</v>
      </c>
      <c r="X109" s="34">
        <f t="shared" si="49"/>
        <v>74</v>
      </c>
      <c r="Y109" s="40">
        <f t="shared" si="50"/>
        <v>2958.4599999999941</v>
      </c>
      <c r="Z109" s="40">
        <f t="shared" si="51"/>
        <v>924.02925193492524</v>
      </c>
      <c r="AA109" s="40">
        <f t="shared" si="52"/>
        <v>2034.4307480650689</v>
      </c>
      <c r="AB109" s="45">
        <f t="shared" si="53"/>
        <v>0</v>
      </c>
      <c r="AC109" s="36">
        <f t="shared" si="54"/>
        <v>344382.46264029748</v>
      </c>
    </row>
    <row r="110" spans="1:29" x14ac:dyDescent="0.2">
      <c r="A110" s="34">
        <f t="shared" si="32"/>
        <v>75</v>
      </c>
      <c r="B110" s="40">
        <f t="shared" si="33"/>
        <v>2905.15</v>
      </c>
      <c r="C110" s="40">
        <f t="shared" si="34"/>
        <v>527.65868049475648</v>
      </c>
      <c r="D110" s="40">
        <f t="shared" si="55"/>
        <v>2377.4913195052436</v>
      </c>
      <c r="E110" s="36">
        <f t="shared" si="56"/>
        <v>369030.57751203014</v>
      </c>
      <c r="F110" s="81">
        <f t="shared" si="35"/>
        <v>5.2200000000000003E-2</v>
      </c>
      <c r="G110" s="41">
        <f t="shared" si="36"/>
        <v>2.5000000000000001E-2</v>
      </c>
      <c r="H110" s="42">
        <f t="shared" si="37"/>
        <v>7.7200000000000005E-2</v>
      </c>
      <c r="I110" s="100"/>
      <c r="J110" s="43">
        <f t="shared" si="38"/>
        <v>2726.68</v>
      </c>
      <c r="K110" s="40">
        <f t="shared" si="39"/>
        <v>571.49082828880364</v>
      </c>
      <c r="L110" s="40">
        <f t="shared" si="40"/>
        <v>2155.1891717111962</v>
      </c>
      <c r="M110" s="36">
        <f t="shared" si="57"/>
        <v>365231.48032495525</v>
      </c>
      <c r="N110" s="41">
        <f t="shared" si="41"/>
        <v>1.8499999999999999E-2</v>
      </c>
      <c r="O110" s="44">
        <f t="shared" si="42"/>
        <v>7.0699999999999999E-2</v>
      </c>
      <c r="Q110" s="34">
        <f t="shared" si="43"/>
        <v>75</v>
      </c>
      <c r="R110" s="40">
        <f t="shared" si="44"/>
        <v>2581.9275738161323</v>
      </c>
      <c r="S110" s="40">
        <f t="shared" si="45"/>
        <v>541.1555684372122</v>
      </c>
      <c r="T110" s="40">
        <f t="shared" si="46"/>
        <v>2040.7720053789201</v>
      </c>
      <c r="U110" s="45">
        <f t="shared" si="47"/>
        <v>323.22242618386781</v>
      </c>
      <c r="V110" s="36">
        <f t="shared" si="48"/>
        <v>345518.42348412069</v>
      </c>
      <c r="W110" s="57">
        <f t="shared" si="58"/>
        <v>-65.095329656494869</v>
      </c>
      <c r="X110" s="34">
        <f t="shared" si="49"/>
        <v>75</v>
      </c>
      <c r="Y110" s="40">
        <f t="shared" si="50"/>
        <v>2958.4599999999941</v>
      </c>
      <c r="Z110" s="40">
        <f t="shared" si="51"/>
        <v>929.47332427757487</v>
      </c>
      <c r="AA110" s="40">
        <f t="shared" si="52"/>
        <v>2028.9866757224192</v>
      </c>
      <c r="AB110" s="45">
        <f t="shared" si="53"/>
        <v>0</v>
      </c>
      <c r="AC110" s="36">
        <f t="shared" si="54"/>
        <v>343452.98931601993</v>
      </c>
    </row>
    <row r="111" spans="1:29" x14ac:dyDescent="0.2">
      <c r="A111" s="34">
        <f t="shared" si="32"/>
        <v>76</v>
      </c>
      <c r="B111" s="40">
        <f t="shared" si="33"/>
        <v>2905.15</v>
      </c>
      <c r="C111" s="40">
        <f t="shared" si="34"/>
        <v>531.05328467260597</v>
      </c>
      <c r="D111" s="40">
        <f t="shared" si="55"/>
        <v>2374.0967153273941</v>
      </c>
      <c r="E111" s="36">
        <f t="shared" si="56"/>
        <v>368499.52422735753</v>
      </c>
      <c r="F111" s="81">
        <f t="shared" si="35"/>
        <v>5.2200000000000003E-2</v>
      </c>
      <c r="G111" s="41">
        <f t="shared" si="36"/>
        <v>2.5000000000000001E-2</v>
      </c>
      <c r="H111" s="42">
        <f t="shared" si="37"/>
        <v>7.7200000000000005E-2</v>
      </c>
      <c r="I111" s="100"/>
      <c r="J111" s="43">
        <f t="shared" si="38"/>
        <v>2726.69</v>
      </c>
      <c r="K111" s="40">
        <f t="shared" si="39"/>
        <v>574.86786175213865</v>
      </c>
      <c r="L111" s="40">
        <f t="shared" si="40"/>
        <v>2151.8221382478614</v>
      </c>
      <c r="M111" s="36">
        <f t="shared" si="57"/>
        <v>364656.61246320308</v>
      </c>
      <c r="N111" s="41">
        <f t="shared" si="41"/>
        <v>1.8499999999999999E-2</v>
      </c>
      <c r="O111" s="44">
        <f t="shared" si="42"/>
        <v>7.0699999999999999E-2</v>
      </c>
      <c r="Q111" s="34">
        <f t="shared" si="43"/>
        <v>76</v>
      </c>
      <c r="R111" s="40">
        <f t="shared" si="44"/>
        <v>2579.5145130858573</v>
      </c>
      <c r="S111" s="40">
        <f t="shared" si="45"/>
        <v>543.83513472524623</v>
      </c>
      <c r="T111" s="40">
        <f t="shared" si="46"/>
        <v>2035.6793783606111</v>
      </c>
      <c r="U111" s="45">
        <f t="shared" si="47"/>
        <v>325.6354869141428</v>
      </c>
      <c r="V111" s="36">
        <f t="shared" si="48"/>
        <v>344648.9528624813</v>
      </c>
      <c r="W111" s="57">
        <f t="shared" si="58"/>
        <v>-65.478849640387125</v>
      </c>
      <c r="X111" s="34">
        <f t="shared" si="49"/>
        <v>76</v>
      </c>
      <c r="Y111" s="40">
        <f t="shared" si="50"/>
        <v>2958.4599999999937</v>
      </c>
      <c r="Z111" s="40">
        <f t="shared" si="51"/>
        <v>934.94947127977616</v>
      </c>
      <c r="AA111" s="40">
        <f t="shared" si="52"/>
        <v>2023.5105287202175</v>
      </c>
      <c r="AB111" s="45">
        <f t="shared" si="53"/>
        <v>0</v>
      </c>
      <c r="AC111" s="36">
        <f t="shared" si="54"/>
        <v>342518.03984474012</v>
      </c>
    </row>
    <row r="112" spans="1:29" x14ac:dyDescent="0.2">
      <c r="A112" s="34">
        <f t="shared" si="32"/>
        <v>77</v>
      </c>
      <c r="B112" s="40">
        <f t="shared" si="33"/>
        <v>2905.15</v>
      </c>
      <c r="C112" s="40">
        <f t="shared" si="34"/>
        <v>534.46972747066638</v>
      </c>
      <c r="D112" s="40">
        <f t="shared" si="55"/>
        <v>2370.6802725293337</v>
      </c>
      <c r="E112" s="36">
        <f t="shared" si="56"/>
        <v>367965.05449988687</v>
      </c>
      <c r="F112" s="81">
        <f t="shared" si="35"/>
        <v>5.2200000000000003E-2</v>
      </c>
      <c r="G112" s="41">
        <f t="shared" si="36"/>
        <v>2.5000000000000001E-2</v>
      </c>
      <c r="H112" s="42">
        <f t="shared" si="37"/>
        <v>7.7200000000000005E-2</v>
      </c>
      <c r="I112" s="100"/>
      <c r="J112" s="43">
        <f t="shared" si="38"/>
        <v>2726.68</v>
      </c>
      <c r="K112" s="40">
        <f t="shared" si="39"/>
        <v>578.24479157096175</v>
      </c>
      <c r="L112" s="40">
        <f t="shared" si="40"/>
        <v>2148.4352084290381</v>
      </c>
      <c r="M112" s="36">
        <f t="shared" si="57"/>
        <v>364078.36767163215</v>
      </c>
      <c r="N112" s="41">
        <f t="shared" si="41"/>
        <v>1.8499999999999999E-2</v>
      </c>
      <c r="O112" s="44">
        <f t="shared" si="42"/>
        <v>7.0699999999999999E-2</v>
      </c>
      <c r="Q112" s="34">
        <f t="shared" si="43"/>
        <v>77</v>
      </c>
      <c r="R112" s="40">
        <f t="shared" si="44"/>
        <v>2577.0796048553993</v>
      </c>
      <c r="S112" s="40">
        <f t="shared" si="45"/>
        <v>546.52285757394725</v>
      </c>
      <c r="T112" s="40">
        <f t="shared" si="46"/>
        <v>2030.5567472814521</v>
      </c>
      <c r="U112" s="45">
        <f t="shared" si="47"/>
        <v>328.07039514460075</v>
      </c>
      <c r="V112" s="36">
        <f t="shared" si="48"/>
        <v>343774.35960976279</v>
      </c>
      <c r="W112" s="57">
        <f t="shared" si="58"/>
        <v>-65.864629196184524</v>
      </c>
      <c r="X112" s="34">
        <f t="shared" si="49"/>
        <v>77</v>
      </c>
      <c r="Y112" s="40">
        <f t="shared" si="50"/>
        <v>2958.4599999999932</v>
      </c>
      <c r="Z112" s="40">
        <f t="shared" si="51"/>
        <v>940.45788191473252</v>
      </c>
      <c r="AA112" s="40">
        <f t="shared" si="52"/>
        <v>2018.0021180852607</v>
      </c>
      <c r="AB112" s="45">
        <f t="shared" si="53"/>
        <v>0</v>
      </c>
      <c r="AC112" s="36">
        <f t="shared" si="54"/>
        <v>341577.58196282538</v>
      </c>
    </row>
    <row r="113" spans="1:29" x14ac:dyDescent="0.2">
      <c r="A113" s="34">
        <f t="shared" si="32"/>
        <v>78</v>
      </c>
      <c r="B113" s="40">
        <f t="shared" si="33"/>
        <v>2905.15</v>
      </c>
      <c r="C113" s="40">
        <f t="shared" si="34"/>
        <v>537.90814938406129</v>
      </c>
      <c r="D113" s="40">
        <f t="shared" si="55"/>
        <v>2367.2418506159388</v>
      </c>
      <c r="E113" s="36">
        <f t="shared" si="56"/>
        <v>367427.14635050279</v>
      </c>
      <c r="F113" s="81">
        <f t="shared" si="35"/>
        <v>5.2200000000000003E-2</v>
      </c>
      <c r="G113" s="41">
        <f t="shared" si="36"/>
        <v>2.5000000000000001E-2</v>
      </c>
      <c r="H113" s="42">
        <f t="shared" si="37"/>
        <v>7.7200000000000005E-2</v>
      </c>
      <c r="I113" s="100"/>
      <c r="J113" s="43">
        <f t="shared" si="38"/>
        <v>2726.69</v>
      </c>
      <c r="K113" s="40">
        <f t="shared" si="39"/>
        <v>581.66161713463407</v>
      </c>
      <c r="L113" s="40">
        <f t="shared" si="40"/>
        <v>2145.028382865366</v>
      </c>
      <c r="M113" s="36">
        <f t="shared" si="57"/>
        <v>363496.70605449751</v>
      </c>
      <c r="N113" s="41">
        <f t="shared" si="41"/>
        <v>1.8499999999999999E-2</v>
      </c>
      <c r="O113" s="44">
        <f t="shared" si="42"/>
        <v>7.0699999999999999E-2</v>
      </c>
      <c r="Q113" s="34">
        <f t="shared" si="43"/>
        <v>78</v>
      </c>
      <c r="R113" s="40">
        <f t="shared" si="44"/>
        <v>2574.6225936559376</v>
      </c>
      <c r="S113" s="40">
        <f t="shared" si="45"/>
        <v>549.21865828841851</v>
      </c>
      <c r="T113" s="40">
        <f t="shared" si="46"/>
        <v>2025.4039353675191</v>
      </c>
      <c r="U113" s="45">
        <f t="shared" si="47"/>
        <v>330.52740634406246</v>
      </c>
      <c r="V113" s="36">
        <f t="shared" si="48"/>
        <v>342894.6135451303</v>
      </c>
      <c r="W113" s="57">
        <f t="shared" si="58"/>
        <v>-66.252681636533225</v>
      </c>
      <c r="X113" s="34">
        <f t="shared" si="49"/>
        <v>78</v>
      </c>
      <c r="Y113" s="40">
        <f t="shared" si="50"/>
        <v>2958.4599999999937</v>
      </c>
      <c r="Z113" s="40">
        <f t="shared" si="51"/>
        <v>945.99874626901419</v>
      </c>
      <c r="AA113" s="40">
        <f t="shared" si="52"/>
        <v>2012.4612537309795</v>
      </c>
      <c r="AB113" s="45">
        <f t="shared" si="53"/>
        <v>0</v>
      </c>
      <c r="AC113" s="36">
        <f t="shared" si="54"/>
        <v>340631.58321655635</v>
      </c>
    </row>
    <row r="114" spans="1:29" x14ac:dyDescent="0.2">
      <c r="A114" s="34">
        <f t="shared" si="32"/>
        <v>79</v>
      </c>
      <c r="B114" s="40">
        <f t="shared" si="33"/>
        <v>2905.15</v>
      </c>
      <c r="C114" s="40">
        <f t="shared" si="34"/>
        <v>541.36869181176553</v>
      </c>
      <c r="D114" s="40">
        <f t="shared" si="55"/>
        <v>2363.7813081882346</v>
      </c>
      <c r="E114" s="36">
        <f t="shared" si="56"/>
        <v>366885.77765869105</v>
      </c>
      <c r="F114" s="81">
        <f t="shared" si="35"/>
        <v>5.2200000000000003E-2</v>
      </c>
      <c r="G114" s="41">
        <f t="shared" si="36"/>
        <v>2.5000000000000001E-2</v>
      </c>
      <c r="H114" s="42">
        <f t="shared" si="37"/>
        <v>7.7200000000000005E-2</v>
      </c>
      <c r="I114" s="100"/>
      <c r="J114" s="43">
        <f t="shared" si="38"/>
        <v>2726.68</v>
      </c>
      <c r="K114" s="40">
        <f t="shared" si="39"/>
        <v>585.07857349558526</v>
      </c>
      <c r="L114" s="40">
        <f t="shared" si="40"/>
        <v>2141.6014265044146</v>
      </c>
      <c r="M114" s="36">
        <f t="shared" si="57"/>
        <v>362911.62748100195</v>
      </c>
      <c r="N114" s="41">
        <f t="shared" si="41"/>
        <v>1.8499999999999999E-2</v>
      </c>
      <c r="O114" s="44">
        <f t="shared" si="42"/>
        <v>7.0699999999999999E-2</v>
      </c>
      <c r="Q114" s="34">
        <f t="shared" si="43"/>
        <v>79</v>
      </c>
      <c r="R114" s="40">
        <f t="shared" si="44"/>
        <v>2572.1432201291709</v>
      </c>
      <c r="S114" s="40">
        <f t="shared" si="45"/>
        <v>551.92245532577817</v>
      </c>
      <c r="T114" s="40">
        <f t="shared" si="46"/>
        <v>2020.2207648033927</v>
      </c>
      <c r="U114" s="45">
        <f t="shared" si="47"/>
        <v>333.00677987082918</v>
      </c>
      <c r="V114" s="36">
        <f t="shared" si="48"/>
        <v>342009.68430993368</v>
      </c>
      <c r="W114" s="57">
        <f t="shared" si="58"/>
        <v>-66.643020352508529</v>
      </c>
      <c r="X114" s="34">
        <f t="shared" si="49"/>
        <v>79</v>
      </c>
      <c r="Y114" s="40">
        <f t="shared" si="50"/>
        <v>2958.4599999999937</v>
      </c>
      <c r="Z114" s="40">
        <f t="shared" si="51"/>
        <v>951.57225554911588</v>
      </c>
      <c r="AA114" s="40">
        <f t="shared" si="52"/>
        <v>2006.8877444508778</v>
      </c>
      <c r="AB114" s="45">
        <f t="shared" si="53"/>
        <v>0</v>
      </c>
      <c r="AC114" s="36">
        <f t="shared" si="54"/>
        <v>339680.01096100721</v>
      </c>
    </row>
    <row r="115" spans="1:29" x14ac:dyDescent="0.2">
      <c r="A115" s="34">
        <f t="shared" si="32"/>
        <v>80</v>
      </c>
      <c r="B115" s="40">
        <f t="shared" si="33"/>
        <v>2905.15</v>
      </c>
      <c r="C115" s="40">
        <f t="shared" si="34"/>
        <v>544.851497062421</v>
      </c>
      <c r="D115" s="40">
        <f t="shared" si="55"/>
        <v>2360.2985029375791</v>
      </c>
      <c r="E115" s="36">
        <f t="shared" si="56"/>
        <v>366340.92616162862</v>
      </c>
      <c r="F115" s="81">
        <f t="shared" si="35"/>
        <v>5.2200000000000003E-2</v>
      </c>
      <c r="G115" s="41">
        <f t="shared" si="36"/>
        <v>2.5000000000000001E-2</v>
      </c>
      <c r="H115" s="42">
        <f t="shared" si="37"/>
        <v>7.7200000000000005E-2</v>
      </c>
      <c r="I115" s="100"/>
      <c r="J115" s="43">
        <f t="shared" si="38"/>
        <v>2726.69</v>
      </c>
      <c r="K115" s="40">
        <f t="shared" si="39"/>
        <v>588.53566142443015</v>
      </c>
      <c r="L115" s="40">
        <f t="shared" si="40"/>
        <v>2138.1543385755699</v>
      </c>
      <c r="M115" s="36">
        <f t="shared" si="57"/>
        <v>362323.0918195775</v>
      </c>
      <c r="N115" s="41">
        <f t="shared" si="41"/>
        <v>1.8499999999999999E-2</v>
      </c>
      <c r="O115" s="44">
        <f t="shared" si="42"/>
        <v>7.0699999999999999E-2</v>
      </c>
      <c r="Q115" s="34">
        <f t="shared" si="43"/>
        <v>80</v>
      </c>
      <c r="R115" s="40">
        <f t="shared" si="44"/>
        <v>2569.6412209529212</v>
      </c>
      <c r="S115" s="40">
        <f t="shared" si="45"/>
        <v>554.63416422689511</v>
      </c>
      <c r="T115" s="40">
        <f t="shared" si="46"/>
        <v>2015.0070567260261</v>
      </c>
      <c r="U115" s="45">
        <f t="shared" si="47"/>
        <v>335.50877904707886</v>
      </c>
      <c r="V115" s="36">
        <f t="shared" si="48"/>
        <v>341119.54136665975</v>
      </c>
      <c r="W115" s="57">
        <f t="shared" si="58"/>
        <v>-67.035658814085764</v>
      </c>
      <c r="X115" s="34">
        <f t="shared" si="49"/>
        <v>80</v>
      </c>
      <c r="Y115" s="40">
        <f t="shared" si="50"/>
        <v>2958.4599999999937</v>
      </c>
      <c r="Z115" s="40">
        <f t="shared" si="51"/>
        <v>957.17860208805973</v>
      </c>
      <c r="AA115" s="40">
        <f t="shared" si="52"/>
        <v>2001.2813979119339</v>
      </c>
      <c r="AB115" s="45">
        <f t="shared" si="53"/>
        <v>0</v>
      </c>
      <c r="AC115" s="36">
        <f t="shared" si="54"/>
        <v>338722.83235891914</v>
      </c>
    </row>
    <row r="116" spans="1:29" x14ac:dyDescent="0.2">
      <c r="A116" s="34">
        <f t="shared" si="32"/>
        <v>81</v>
      </c>
      <c r="B116" s="40">
        <f t="shared" si="33"/>
        <v>2905.15</v>
      </c>
      <c r="C116" s="40">
        <f t="shared" si="34"/>
        <v>548.35670836018926</v>
      </c>
      <c r="D116" s="40">
        <f t="shared" si="55"/>
        <v>2356.7932916398108</v>
      </c>
      <c r="E116" s="36">
        <f t="shared" si="56"/>
        <v>365792.56945326843</v>
      </c>
      <c r="F116" s="81">
        <f t="shared" si="35"/>
        <v>5.2200000000000003E-2</v>
      </c>
      <c r="G116" s="41">
        <f t="shared" si="36"/>
        <v>2.5000000000000001E-2</v>
      </c>
      <c r="H116" s="42">
        <f t="shared" si="37"/>
        <v>7.7200000000000005E-2</v>
      </c>
      <c r="I116" s="100"/>
      <c r="J116" s="43">
        <f t="shared" si="38"/>
        <v>2726.68</v>
      </c>
      <c r="K116" s="40">
        <f t="shared" si="39"/>
        <v>591.99311736298932</v>
      </c>
      <c r="L116" s="40">
        <f t="shared" si="40"/>
        <v>2134.6868826370105</v>
      </c>
      <c r="M116" s="36">
        <f t="shared" si="57"/>
        <v>361731.09870221448</v>
      </c>
      <c r="N116" s="41">
        <f t="shared" si="41"/>
        <v>1.8499999999999999E-2</v>
      </c>
      <c r="O116" s="44">
        <f t="shared" si="42"/>
        <v>7.0699999999999999E-2</v>
      </c>
      <c r="Q116" s="34">
        <f t="shared" si="43"/>
        <v>81</v>
      </c>
      <c r="R116" s="40">
        <f t="shared" si="44"/>
        <v>2567.1163287650243</v>
      </c>
      <c r="S116" s="40">
        <f t="shared" si="45"/>
        <v>557.35369754645399</v>
      </c>
      <c r="T116" s="40">
        <f t="shared" si="46"/>
        <v>2009.7626312185703</v>
      </c>
      <c r="U116" s="45">
        <f t="shared" si="47"/>
        <v>338.03367123497583</v>
      </c>
      <c r="V116" s="36">
        <f t="shared" si="48"/>
        <v>340224.15399787831</v>
      </c>
      <c r="W116" s="57">
        <f t="shared" si="58"/>
        <v>-67.430610570598219</v>
      </c>
      <c r="X116" s="34">
        <f t="shared" si="49"/>
        <v>81</v>
      </c>
      <c r="Y116" s="40">
        <f t="shared" si="50"/>
        <v>2958.4599999999932</v>
      </c>
      <c r="Z116" s="40">
        <f t="shared" si="51"/>
        <v>962.81797935202803</v>
      </c>
      <c r="AA116" s="40">
        <f t="shared" si="52"/>
        <v>1995.6420206479652</v>
      </c>
      <c r="AB116" s="45">
        <f t="shared" si="53"/>
        <v>0</v>
      </c>
      <c r="AC116" s="36">
        <f t="shared" si="54"/>
        <v>337760.01437956712</v>
      </c>
    </row>
    <row r="117" spans="1:29" x14ac:dyDescent="0.2">
      <c r="A117" s="34">
        <f t="shared" si="32"/>
        <v>82</v>
      </c>
      <c r="B117" s="40">
        <f t="shared" si="33"/>
        <v>2905.15</v>
      </c>
      <c r="C117" s="40">
        <f t="shared" si="34"/>
        <v>551.88446985064002</v>
      </c>
      <c r="D117" s="40">
        <f t="shared" si="55"/>
        <v>2353.2655301493601</v>
      </c>
      <c r="E117" s="36">
        <f t="shared" si="56"/>
        <v>365240.6849834178</v>
      </c>
      <c r="F117" s="81">
        <f t="shared" si="35"/>
        <v>5.2200000000000003E-2</v>
      </c>
      <c r="G117" s="41">
        <f t="shared" si="36"/>
        <v>2.5000000000000001E-2</v>
      </c>
      <c r="H117" s="42">
        <f t="shared" si="37"/>
        <v>7.7200000000000005E-2</v>
      </c>
      <c r="I117" s="100"/>
      <c r="J117" s="43">
        <f t="shared" si="38"/>
        <v>2726.69</v>
      </c>
      <c r="K117" s="40">
        <f t="shared" si="39"/>
        <v>595.49094347945311</v>
      </c>
      <c r="L117" s="40">
        <f t="shared" si="40"/>
        <v>2131.1990565205469</v>
      </c>
      <c r="M117" s="36">
        <f t="shared" si="57"/>
        <v>361135.60775873502</v>
      </c>
      <c r="N117" s="41">
        <f t="shared" si="41"/>
        <v>1.8499999999999999E-2</v>
      </c>
      <c r="O117" s="44">
        <f t="shared" si="42"/>
        <v>7.0699999999999999E-2</v>
      </c>
      <c r="Q117" s="34">
        <f t="shared" si="43"/>
        <v>82</v>
      </c>
      <c r="R117" s="40">
        <f t="shared" si="44"/>
        <v>2564.5682720854529</v>
      </c>
      <c r="S117" s="40">
        <f t="shared" si="45"/>
        <v>560.08096478128664</v>
      </c>
      <c r="T117" s="40">
        <f t="shared" si="46"/>
        <v>2004.4873073041663</v>
      </c>
      <c r="U117" s="45">
        <f t="shared" si="47"/>
        <v>340.58172791454717</v>
      </c>
      <c r="V117" s="36">
        <f t="shared" si="48"/>
        <v>339323.49130518246</v>
      </c>
      <c r="W117" s="57">
        <f t="shared" si="58"/>
        <v>-67.827889251209854</v>
      </c>
      <c r="X117" s="34">
        <f t="shared" si="49"/>
        <v>82</v>
      </c>
      <c r="Y117" s="40">
        <f t="shared" si="50"/>
        <v>2958.4599999999932</v>
      </c>
      <c r="Z117" s="40">
        <f t="shared" si="51"/>
        <v>968.49058194704367</v>
      </c>
      <c r="AA117" s="40">
        <f t="shared" si="52"/>
        <v>1989.9694180529495</v>
      </c>
      <c r="AB117" s="45">
        <f t="shared" si="53"/>
        <v>0</v>
      </c>
      <c r="AC117" s="36">
        <f t="shared" si="54"/>
        <v>336791.52379762009</v>
      </c>
    </row>
    <row r="118" spans="1:29" x14ac:dyDescent="0.2">
      <c r="A118" s="34">
        <f t="shared" si="32"/>
        <v>83</v>
      </c>
      <c r="B118" s="40">
        <f t="shared" si="33"/>
        <v>2905.15</v>
      </c>
      <c r="C118" s="40">
        <f t="shared" si="34"/>
        <v>555.4349266066788</v>
      </c>
      <c r="D118" s="40">
        <f t="shared" si="55"/>
        <v>2349.7150733933213</v>
      </c>
      <c r="E118" s="36">
        <f t="shared" si="56"/>
        <v>364685.25005681114</v>
      </c>
      <c r="F118" s="81">
        <f t="shared" si="35"/>
        <v>5.2200000000000003E-2</v>
      </c>
      <c r="G118" s="41">
        <f t="shared" si="36"/>
        <v>2.5000000000000001E-2</v>
      </c>
      <c r="H118" s="42">
        <f t="shared" si="37"/>
        <v>7.7200000000000005E-2</v>
      </c>
      <c r="I118" s="100"/>
      <c r="J118" s="43">
        <f t="shared" si="38"/>
        <v>2726.68</v>
      </c>
      <c r="K118" s="40">
        <f t="shared" si="39"/>
        <v>598.9893776214526</v>
      </c>
      <c r="L118" s="40">
        <f t="shared" si="40"/>
        <v>2127.6906223785472</v>
      </c>
      <c r="M118" s="36">
        <f t="shared" si="57"/>
        <v>360536.61838111357</v>
      </c>
      <c r="N118" s="41">
        <f t="shared" si="41"/>
        <v>1.8499999999999999E-2</v>
      </c>
      <c r="O118" s="44">
        <f t="shared" si="42"/>
        <v>7.0699999999999999E-2</v>
      </c>
      <c r="Q118" s="34">
        <f t="shared" si="43"/>
        <v>83</v>
      </c>
      <c r="R118" s="40">
        <f t="shared" si="44"/>
        <v>2561.9967752366333</v>
      </c>
      <c r="S118" s="40">
        <f t="shared" si="45"/>
        <v>562.81587229693332</v>
      </c>
      <c r="T118" s="40">
        <f t="shared" si="46"/>
        <v>1999.1809029397</v>
      </c>
      <c r="U118" s="45">
        <f t="shared" si="47"/>
        <v>343.15322476336678</v>
      </c>
      <c r="V118" s="36">
        <f t="shared" si="48"/>
        <v>338417.52220812219</v>
      </c>
      <c r="W118" s="57">
        <f t="shared" si="58"/>
        <v>-68.22750856538164</v>
      </c>
      <c r="X118" s="34">
        <f t="shared" si="49"/>
        <v>83</v>
      </c>
      <c r="Y118" s="40">
        <f t="shared" si="50"/>
        <v>2958.4599999999932</v>
      </c>
      <c r="Z118" s="40">
        <f t="shared" si="51"/>
        <v>974.19660562568174</v>
      </c>
      <c r="AA118" s="40">
        <f t="shared" si="52"/>
        <v>1984.2633943743115</v>
      </c>
      <c r="AB118" s="45">
        <f t="shared" si="53"/>
        <v>0</v>
      </c>
      <c r="AC118" s="36">
        <f t="shared" si="54"/>
        <v>335817.32719199441</v>
      </c>
    </row>
    <row r="119" spans="1:29" x14ac:dyDescent="0.2">
      <c r="A119" s="46">
        <f t="shared" si="32"/>
        <v>84</v>
      </c>
      <c r="B119" s="47">
        <f t="shared" si="33"/>
        <v>2905.15</v>
      </c>
      <c r="C119" s="47">
        <f t="shared" si="34"/>
        <v>559.00822463451505</v>
      </c>
      <c r="D119" s="47">
        <f t="shared" si="55"/>
        <v>2346.141775365485</v>
      </c>
      <c r="E119" s="48">
        <f t="shared" si="56"/>
        <v>364126.24183217663</v>
      </c>
      <c r="F119" s="81">
        <f t="shared" si="35"/>
        <v>5.2200000000000003E-2</v>
      </c>
      <c r="G119" s="49">
        <f t="shared" si="36"/>
        <v>2.5000000000000001E-2</v>
      </c>
      <c r="H119" s="50">
        <f t="shared" si="37"/>
        <v>7.7200000000000005E-2</v>
      </c>
      <c r="I119" s="100"/>
      <c r="J119" s="43">
        <f t="shared" si="38"/>
        <v>2726.69</v>
      </c>
      <c r="K119" s="40">
        <f t="shared" si="39"/>
        <v>602.52842337127277</v>
      </c>
      <c r="L119" s="47">
        <f t="shared" si="40"/>
        <v>2124.1615766287273</v>
      </c>
      <c r="M119" s="48">
        <f t="shared" si="57"/>
        <v>359934.08995774231</v>
      </c>
      <c r="N119" s="49">
        <f t="shared" si="41"/>
        <v>1.8499999999999999E-2</v>
      </c>
      <c r="O119" s="44">
        <f t="shared" si="42"/>
        <v>7.0699999999999999E-2</v>
      </c>
      <c r="P119" s="51"/>
      <c r="Q119" s="46">
        <f t="shared" si="43"/>
        <v>84</v>
      </c>
      <c r="R119" s="40">
        <f t="shared" si="44"/>
        <v>2559.4015582618999</v>
      </c>
      <c r="S119" s="47">
        <f t="shared" si="45"/>
        <v>565.55832325237998</v>
      </c>
      <c r="T119" s="47">
        <f t="shared" si="46"/>
        <v>1993.84323500952</v>
      </c>
      <c r="U119" s="52">
        <f t="shared" si="47"/>
        <v>345.74844173810015</v>
      </c>
      <c r="V119" s="48">
        <f t="shared" si="48"/>
        <v>337506.21544313175</v>
      </c>
      <c r="W119" s="57">
        <f t="shared" si="58"/>
        <v>-68.629482303346549</v>
      </c>
      <c r="X119" s="34">
        <f t="shared" si="49"/>
        <v>84</v>
      </c>
      <c r="Y119" s="40">
        <f t="shared" si="50"/>
        <v>2958.4599999999937</v>
      </c>
      <c r="Z119" s="47">
        <f t="shared" si="51"/>
        <v>979.93624729382668</v>
      </c>
      <c r="AA119" s="40">
        <f t="shared" si="52"/>
        <v>1978.523752706167</v>
      </c>
      <c r="AB119" s="52">
        <f t="shared" si="53"/>
        <v>0</v>
      </c>
      <c r="AC119" s="48">
        <f t="shared" si="54"/>
        <v>334837.39094470057</v>
      </c>
    </row>
    <row r="120" spans="1:29" x14ac:dyDescent="0.2">
      <c r="A120" s="34">
        <f t="shared" si="32"/>
        <v>85</v>
      </c>
      <c r="B120" s="40">
        <f t="shared" si="33"/>
        <v>2905.15</v>
      </c>
      <c r="C120" s="40">
        <f t="shared" si="34"/>
        <v>562.60451087966339</v>
      </c>
      <c r="D120" s="40">
        <f t="shared" si="55"/>
        <v>2342.5454891203367</v>
      </c>
      <c r="E120" s="36">
        <f t="shared" si="56"/>
        <v>363563.63732129696</v>
      </c>
      <c r="F120" s="81">
        <f t="shared" si="35"/>
        <v>5.2200000000000003E-2</v>
      </c>
      <c r="G120" s="41">
        <f t="shared" si="36"/>
        <v>2.5000000000000001E-2</v>
      </c>
      <c r="H120" s="42">
        <f t="shared" si="37"/>
        <v>7.7200000000000005E-2</v>
      </c>
      <c r="I120" s="100"/>
      <c r="J120" s="43">
        <f t="shared" si="38"/>
        <v>2726.68</v>
      </c>
      <c r="K120" s="40">
        <f t="shared" si="39"/>
        <v>606.06831999896804</v>
      </c>
      <c r="L120" s="40">
        <f t="shared" si="40"/>
        <v>2120.6116800010318</v>
      </c>
      <c r="M120" s="36">
        <f t="shared" si="57"/>
        <v>359328.02163774334</v>
      </c>
      <c r="N120" s="41">
        <f t="shared" si="41"/>
        <v>1.8499999999999999E-2</v>
      </c>
      <c r="O120" s="44">
        <f t="shared" si="42"/>
        <v>7.0699999999999999E-2</v>
      </c>
      <c r="Q120" s="34">
        <f t="shared" si="43"/>
        <v>85</v>
      </c>
      <c r="R120" s="40">
        <f t="shared" si="44"/>
        <v>2556.7823368420336</v>
      </c>
      <c r="S120" s="40">
        <f t="shared" si="45"/>
        <v>568.30821752291581</v>
      </c>
      <c r="T120" s="40">
        <f t="shared" si="46"/>
        <v>1988.4741193191178</v>
      </c>
      <c r="U120" s="45">
        <f t="shared" si="47"/>
        <v>348.36766315796649</v>
      </c>
      <c r="V120" s="36">
        <f t="shared" si="48"/>
        <v>336589.53956245084</v>
      </c>
      <c r="W120" s="57">
        <f t="shared" si="58"/>
        <v>-69.033824336583393</v>
      </c>
      <c r="X120" s="34">
        <f t="shared" si="49"/>
        <v>85</v>
      </c>
      <c r="Y120" s="40">
        <f t="shared" si="50"/>
        <v>2958.4599999999932</v>
      </c>
      <c r="Z120" s="40">
        <f t="shared" si="51"/>
        <v>985.70970501746569</v>
      </c>
      <c r="AA120" s="40">
        <f t="shared" si="52"/>
        <v>1972.7502949825275</v>
      </c>
      <c r="AB120" s="45">
        <f t="shared" si="53"/>
        <v>0</v>
      </c>
      <c r="AC120" s="36">
        <f t="shared" si="54"/>
        <v>333851.68123968312</v>
      </c>
    </row>
    <row r="121" spans="1:29" x14ac:dyDescent="0.2">
      <c r="A121" s="34">
        <f t="shared" si="32"/>
        <v>86</v>
      </c>
      <c r="B121" s="40">
        <f t="shared" si="33"/>
        <v>2905.15</v>
      </c>
      <c r="C121" s="40">
        <f t="shared" si="34"/>
        <v>566.22393323298957</v>
      </c>
      <c r="D121" s="40">
        <f t="shared" si="55"/>
        <v>2338.9260667670105</v>
      </c>
      <c r="E121" s="36">
        <f t="shared" si="56"/>
        <v>362997.41338806396</v>
      </c>
      <c r="F121" s="81">
        <f t="shared" si="35"/>
        <v>5.2200000000000003E-2</v>
      </c>
      <c r="G121" s="41">
        <f t="shared" si="36"/>
        <v>2.5000000000000001E-2</v>
      </c>
      <c r="H121" s="42">
        <f t="shared" si="37"/>
        <v>7.7200000000000005E-2</v>
      </c>
      <c r="I121" s="100"/>
      <c r="J121" s="43">
        <f t="shared" si="38"/>
        <v>2726.69</v>
      </c>
      <c r="K121" s="40">
        <f t="shared" si="39"/>
        <v>609.64907251762907</v>
      </c>
      <c r="L121" s="40">
        <f t="shared" si="40"/>
        <v>2117.040927482371</v>
      </c>
      <c r="M121" s="36">
        <f t="shared" si="57"/>
        <v>358718.3725652257</v>
      </c>
      <c r="N121" s="41">
        <f t="shared" si="41"/>
        <v>1.8499999999999999E-2</v>
      </c>
      <c r="O121" s="44">
        <f t="shared" si="42"/>
        <v>7.0699999999999999E-2</v>
      </c>
      <c r="Q121" s="34">
        <f t="shared" si="43"/>
        <v>86</v>
      </c>
      <c r="R121" s="40">
        <f t="shared" si="44"/>
        <v>2554.1388222098471</v>
      </c>
      <c r="S121" s="40">
        <f t="shared" si="45"/>
        <v>571.06545162107454</v>
      </c>
      <c r="T121" s="40">
        <f t="shared" si="46"/>
        <v>1983.0733705887726</v>
      </c>
      <c r="U121" s="45">
        <f t="shared" si="47"/>
        <v>351.01117779015294</v>
      </c>
      <c r="V121" s="36">
        <f t="shared" si="48"/>
        <v>335667.46293303958</v>
      </c>
      <c r="W121" s="57">
        <f t="shared" si="58"/>
        <v>-69.440548618299999</v>
      </c>
      <c r="X121" s="34">
        <f t="shared" si="49"/>
        <v>86</v>
      </c>
      <c r="Y121" s="40">
        <f t="shared" si="50"/>
        <v>2958.4599999999937</v>
      </c>
      <c r="Z121" s="40">
        <f t="shared" si="51"/>
        <v>991.51717802952749</v>
      </c>
      <c r="AA121" s="40">
        <f t="shared" si="52"/>
        <v>1966.9428219704662</v>
      </c>
      <c r="AB121" s="45">
        <f t="shared" si="53"/>
        <v>0</v>
      </c>
      <c r="AC121" s="36">
        <f t="shared" si="54"/>
        <v>332860.1640616536</v>
      </c>
    </row>
    <row r="122" spans="1:29" x14ac:dyDescent="0.2">
      <c r="A122" s="34">
        <f t="shared" si="32"/>
        <v>87</v>
      </c>
      <c r="B122" s="40">
        <f t="shared" si="33"/>
        <v>2905.15</v>
      </c>
      <c r="C122" s="40">
        <f t="shared" si="34"/>
        <v>569.86664053678851</v>
      </c>
      <c r="D122" s="40">
        <f t="shared" si="55"/>
        <v>2335.2833594632116</v>
      </c>
      <c r="E122" s="36">
        <f t="shared" si="56"/>
        <v>362427.54674752714</v>
      </c>
      <c r="F122" s="81">
        <f t="shared" si="35"/>
        <v>5.2200000000000003E-2</v>
      </c>
      <c r="G122" s="41">
        <f t="shared" si="36"/>
        <v>2.5000000000000001E-2</v>
      </c>
      <c r="H122" s="42">
        <f t="shared" si="37"/>
        <v>7.7200000000000005E-2</v>
      </c>
      <c r="I122" s="100"/>
      <c r="J122" s="43">
        <f t="shared" si="38"/>
        <v>2726.68</v>
      </c>
      <c r="K122" s="40">
        <f t="shared" si="39"/>
        <v>613.23092163654519</v>
      </c>
      <c r="L122" s="40">
        <f t="shared" si="40"/>
        <v>2113.4490783634546</v>
      </c>
      <c r="M122" s="36">
        <f t="shared" si="57"/>
        <v>358105.14164358913</v>
      </c>
      <c r="N122" s="41">
        <f t="shared" si="41"/>
        <v>1.8499999999999999E-2</v>
      </c>
      <c r="O122" s="44">
        <f t="shared" si="42"/>
        <v>7.0699999999999999E-2</v>
      </c>
      <c r="Q122" s="34">
        <f t="shared" si="43"/>
        <v>87</v>
      </c>
      <c r="R122" s="40">
        <f t="shared" si="44"/>
        <v>2551.4707210627421</v>
      </c>
      <c r="S122" s="40">
        <f t="shared" si="45"/>
        <v>573.82991861558389</v>
      </c>
      <c r="T122" s="40">
        <f t="shared" si="46"/>
        <v>1977.6408024471582</v>
      </c>
      <c r="U122" s="45">
        <f t="shared" si="47"/>
        <v>353.679278937258</v>
      </c>
      <c r="V122" s="36">
        <f t="shared" si="48"/>
        <v>334739.95373548672</v>
      </c>
      <c r="W122" s="57">
        <f t="shared" si="58"/>
        <v>-69.849669183908873</v>
      </c>
      <c r="X122" s="34">
        <f t="shared" si="49"/>
        <v>87</v>
      </c>
      <c r="Y122" s="40">
        <f t="shared" si="50"/>
        <v>2958.4599999999932</v>
      </c>
      <c r="Z122" s="40">
        <f t="shared" si="51"/>
        <v>997.35886673675077</v>
      </c>
      <c r="AA122" s="40">
        <f t="shared" si="52"/>
        <v>1961.1011332632424</v>
      </c>
      <c r="AB122" s="45">
        <f t="shared" si="53"/>
        <v>0</v>
      </c>
      <c r="AC122" s="36">
        <f t="shared" si="54"/>
        <v>331862.80519491684</v>
      </c>
    </row>
    <row r="123" spans="1:29" x14ac:dyDescent="0.2">
      <c r="A123" s="34">
        <f t="shared" si="32"/>
        <v>88</v>
      </c>
      <c r="B123" s="40">
        <f t="shared" si="33"/>
        <v>2905.15</v>
      </c>
      <c r="C123" s="40">
        <f t="shared" si="34"/>
        <v>573.53278259090894</v>
      </c>
      <c r="D123" s="40">
        <f t="shared" si="55"/>
        <v>2331.6172174090912</v>
      </c>
      <c r="E123" s="36">
        <f t="shared" si="56"/>
        <v>361854.01396493625</v>
      </c>
      <c r="F123" s="81">
        <f t="shared" si="35"/>
        <v>5.2200000000000003E-2</v>
      </c>
      <c r="G123" s="41">
        <f t="shared" si="36"/>
        <v>2.5000000000000001E-2</v>
      </c>
      <c r="H123" s="42">
        <f t="shared" si="37"/>
        <v>7.7200000000000005E-2</v>
      </c>
      <c r="I123" s="100"/>
      <c r="J123" s="43">
        <f t="shared" si="38"/>
        <v>2726.69</v>
      </c>
      <c r="K123" s="40">
        <f t="shared" si="39"/>
        <v>616.85387381652072</v>
      </c>
      <c r="L123" s="40">
        <f t="shared" si="40"/>
        <v>2109.8361261834793</v>
      </c>
      <c r="M123" s="36">
        <f t="shared" si="57"/>
        <v>357488.28776977264</v>
      </c>
      <c r="N123" s="41">
        <f t="shared" si="41"/>
        <v>1.8499999999999999E-2</v>
      </c>
      <c r="O123" s="44">
        <f t="shared" si="42"/>
        <v>7.0699999999999999E-2</v>
      </c>
      <c r="Q123" s="34">
        <f t="shared" si="43"/>
        <v>88</v>
      </c>
      <c r="R123" s="40">
        <f t="shared" si="44"/>
        <v>2548.7777354732002</v>
      </c>
      <c r="S123" s="40">
        <f t="shared" si="45"/>
        <v>576.60150804829095</v>
      </c>
      <c r="T123" s="40">
        <f t="shared" si="46"/>
        <v>1972.1762274249093</v>
      </c>
      <c r="U123" s="45">
        <f t="shared" si="47"/>
        <v>356.37226452679988</v>
      </c>
      <c r="V123" s="36">
        <f t="shared" si="48"/>
        <v>333806.97996291163</v>
      </c>
      <c r="W123" s="57">
        <f t="shared" si="58"/>
        <v>-70.261200151517642</v>
      </c>
      <c r="X123" s="34">
        <f t="shared" si="49"/>
        <v>88</v>
      </c>
      <c r="Y123" s="40">
        <f t="shared" si="50"/>
        <v>2958.4599999999937</v>
      </c>
      <c r="Z123" s="40">
        <f t="shared" si="51"/>
        <v>1003.2349727266085</v>
      </c>
      <c r="AA123" s="40">
        <f t="shared" si="52"/>
        <v>1955.2250272733852</v>
      </c>
      <c r="AB123" s="45">
        <f t="shared" si="53"/>
        <v>0</v>
      </c>
      <c r="AC123" s="36">
        <f t="shared" si="54"/>
        <v>330859.57022219023</v>
      </c>
    </row>
    <row r="124" spans="1:29" x14ac:dyDescent="0.2">
      <c r="A124" s="34">
        <f t="shared" si="32"/>
        <v>89</v>
      </c>
      <c r="B124" s="40">
        <f t="shared" si="33"/>
        <v>2905.15</v>
      </c>
      <c r="C124" s="40">
        <f t="shared" si="34"/>
        <v>577.22251015891015</v>
      </c>
      <c r="D124" s="40">
        <f t="shared" si="55"/>
        <v>2327.9274898410899</v>
      </c>
      <c r="E124" s="36">
        <f t="shared" si="56"/>
        <v>361276.79145477735</v>
      </c>
      <c r="F124" s="81">
        <f t="shared" si="35"/>
        <v>5.2200000000000003E-2</v>
      </c>
      <c r="G124" s="41">
        <f t="shared" si="36"/>
        <v>2.5000000000000001E-2</v>
      </c>
      <c r="H124" s="42">
        <f t="shared" si="37"/>
        <v>7.7200000000000005E-2</v>
      </c>
      <c r="I124" s="100"/>
      <c r="J124" s="43">
        <f t="shared" si="38"/>
        <v>2726.68</v>
      </c>
      <c r="K124" s="40">
        <f t="shared" si="39"/>
        <v>620.4781712230897</v>
      </c>
      <c r="L124" s="40">
        <f t="shared" si="40"/>
        <v>2106.2018287769101</v>
      </c>
      <c r="M124" s="36">
        <f t="shared" si="57"/>
        <v>356867.80959854956</v>
      </c>
      <c r="N124" s="41">
        <f t="shared" si="41"/>
        <v>1.8499999999999999E-2</v>
      </c>
      <c r="O124" s="44">
        <f t="shared" si="42"/>
        <v>7.0699999999999999E-2</v>
      </c>
      <c r="Q124" s="34">
        <f t="shared" si="43"/>
        <v>89</v>
      </c>
      <c r="R124" s="40">
        <f t="shared" si="44"/>
        <v>2546.0595627971379</v>
      </c>
      <c r="S124" s="40">
        <f t="shared" si="45"/>
        <v>579.38010584898348</v>
      </c>
      <c r="T124" s="40">
        <f t="shared" si="46"/>
        <v>1966.6794569481544</v>
      </c>
      <c r="U124" s="45">
        <f t="shared" si="47"/>
        <v>359.09043720286218</v>
      </c>
      <c r="V124" s="36">
        <f t="shared" si="48"/>
        <v>332868.50941985974</v>
      </c>
      <c r="W124" s="57">
        <f t="shared" si="58"/>
        <v>-70.675155722409954</v>
      </c>
      <c r="X124" s="34">
        <f t="shared" si="49"/>
        <v>89</v>
      </c>
      <c r="Y124" s="40">
        <f t="shared" si="50"/>
        <v>2958.4599999999932</v>
      </c>
      <c r="Z124" s="40">
        <f t="shared" si="51"/>
        <v>1009.1456987742556</v>
      </c>
      <c r="AA124" s="40">
        <f t="shared" si="52"/>
        <v>1949.3143012257376</v>
      </c>
      <c r="AB124" s="45">
        <f t="shared" si="53"/>
        <v>0</v>
      </c>
      <c r="AC124" s="36">
        <f t="shared" si="54"/>
        <v>329850.42452341598</v>
      </c>
    </row>
    <row r="125" spans="1:29" x14ac:dyDescent="0.2">
      <c r="A125" s="34">
        <f t="shared" si="32"/>
        <v>90</v>
      </c>
      <c r="B125" s="40">
        <f t="shared" si="33"/>
        <v>2905.15</v>
      </c>
      <c r="C125" s="40">
        <f t="shared" si="34"/>
        <v>580.93597497426572</v>
      </c>
      <c r="D125" s="40">
        <f t="shared" si="55"/>
        <v>2324.2140250257344</v>
      </c>
      <c r="E125" s="36">
        <f t="shared" si="56"/>
        <v>360695.85547980311</v>
      </c>
      <c r="F125" s="81">
        <f t="shared" si="35"/>
        <v>5.2200000000000003E-2</v>
      </c>
      <c r="G125" s="41">
        <f t="shared" si="36"/>
        <v>2.5000000000000001E-2</v>
      </c>
      <c r="H125" s="42">
        <f t="shared" si="37"/>
        <v>7.7200000000000005E-2</v>
      </c>
      <c r="I125" s="100"/>
      <c r="J125" s="43">
        <f t="shared" si="38"/>
        <v>2726.69</v>
      </c>
      <c r="K125" s="40">
        <f t="shared" si="39"/>
        <v>624.14382178187907</v>
      </c>
      <c r="L125" s="40">
        <f t="shared" si="40"/>
        <v>2102.546178218121</v>
      </c>
      <c r="M125" s="36">
        <f t="shared" si="57"/>
        <v>356243.66577676771</v>
      </c>
      <c r="N125" s="41">
        <f t="shared" si="41"/>
        <v>1.8499999999999999E-2</v>
      </c>
      <c r="O125" s="44">
        <f t="shared" si="42"/>
        <v>7.0699999999999999E-2</v>
      </c>
      <c r="Q125" s="34">
        <f t="shared" si="43"/>
        <v>90</v>
      </c>
      <c r="R125" s="40">
        <f t="shared" si="44"/>
        <v>2543.3158955800714</v>
      </c>
      <c r="S125" s="40">
        <f t="shared" si="45"/>
        <v>582.16559424806451</v>
      </c>
      <c r="T125" s="40">
        <f t="shared" si="46"/>
        <v>1961.1503013320068</v>
      </c>
      <c r="U125" s="45">
        <f t="shared" si="47"/>
        <v>361.83410441992874</v>
      </c>
      <c r="V125" s="36">
        <f t="shared" si="48"/>
        <v>331924.50972119177</v>
      </c>
      <c r="W125" s="57">
        <f t="shared" si="58"/>
        <v>-71.091550181541152</v>
      </c>
      <c r="X125" s="34">
        <f t="shared" si="49"/>
        <v>90</v>
      </c>
      <c r="Y125" s="40">
        <f t="shared" si="50"/>
        <v>2958.4599999999937</v>
      </c>
      <c r="Z125" s="40">
        <f t="shared" si="51"/>
        <v>1015.0912488495344</v>
      </c>
      <c r="AA125" s="40">
        <f t="shared" si="52"/>
        <v>1943.3687511504593</v>
      </c>
      <c r="AB125" s="45">
        <f t="shared" si="53"/>
        <v>0</v>
      </c>
      <c r="AC125" s="36">
        <f t="shared" si="54"/>
        <v>328835.33327456645</v>
      </c>
    </row>
    <row r="126" spans="1:29" x14ac:dyDescent="0.2">
      <c r="A126" s="34">
        <f t="shared" si="32"/>
        <v>91</v>
      </c>
      <c r="B126" s="40">
        <f t="shared" si="33"/>
        <v>2905.15</v>
      </c>
      <c r="C126" s="40">
        <f t="shared" si="34"/>
        <v>584.67332974659985</v>
      </c>
      <c r="D126" s="40">
        <f t="shared" si="55"/>
        <v>2320.4766702534002</v>
      </c>
      <c r="E126" s="36">
        <f t="shared" si="56"/>
        <v>360111.18215005653</v>
      </c>
      <c r="F126" s="81">
        <f t="shared" si="35"/>
        <v>5.2200000000000003E-2</v>
      </c>
      <c r="G126" s="41">
        <f t="shared" si="36"/>
        <v>2.5000000000000001E-2</v>
      </c>
      <c r="H126" s="42">
        <f t="shared" si="37"/>
        <v>7.7200000000000005E-2</v>
      </c>
      <c r="I126" s="100"/>
      <c r="J126" s="43">
        <f t="shared" si="38"/>
        <v>2726.68</v>
      </c>
      <c r="K126" s="40">
        <f t="shared" si="39"/>
        <v>627.81106913187705</v>
      </c>
      <c r="L126" s="40">
        <f t="shared" si="40"/>
        <v>2098.8689308681228</v>
      </c>
      <c r="M126" s="36">
        <f t="shared" si="57"/>
        <v>355615.85470763582</v>
      </c>
      <c r="N126" s="41">
        <f t="shared" si="41"/>
        <v>1.8499999999999999E-2</v>
      </c>
      <c r="O126" s="44">
        <f t="shared" si="42"/>
        <v>7.0699999999999999E-2</v>
      </c>
      <c r="Q126" s="34">
        <f t="shared" si="43"/>
        <v>91</v>
      </c>
      <c r="R126" s="40">
        <f t="shared" si="44"/>
        <v>2540.5464214610361</v>
      </c>
      <c r="S126" s="40">
        <f t="shared" si="45"/>
        <v>584.95785168701468</v>
      </c>
      <c r="T126" s="40">
        <f t="shared" si="46"/>
        <v>1955.5885697740214</v>
      </c>
      <c r="U126" s="45">
        <f t="shared" si="47"/>
        <v>364.60357853896403</v>
      </c>
      <c r="V126" s="36">
        <f t="shared" si="48"/>
        <v>330974.94829096575</v>
      </c>
      <c r="W126" s="57">
        <f t="shared" si="58"/>
        <v>-71.510397898028032</v>
      </c>
      <c r="X126" s="34">
        <f t="shared" si="49"/>
        <v>91</v>
      </c>
      <c r="Y126" s="40">
        <f t="shared" si="50"/>
        <v>2958.4599999999941</v>
      </c>
      <c r="Z126" s="40">
        <f t="shared" si="51"/>
        <v>1021.0718281240067</v>
      </c>
      <c r="AA126" s="40">
        <f t="shared" si="52"/>
        <v>1937.3881718759874</v>
      </c>
      <c r="AB126" s="45">
        <f t="shared" si="53"/>
        <v>0</v>
      </c>
      <c r="AC126" s="36">
        <f t="shared" si="54"/>
        <v>327814.26144644246</v>
      </c>
    </row>
    <row r="127" spans="1:29" x14ac:dyDescent="0.2">
      <c r="A127" s="34">
        <f t="shared" si="32"/>
        <v>92</v>
      </c>
      <c r="B127" s="40">
        <f t="shared" si="33"/>
        <v>2905.15</v>
      </c>
      <c r="C127" s="40">
        <f t="shared" si="34"/>
        <v>588.43472816796975</v>
      </c>
      <c r="D127" s="40">
        <f t="shared" si="55"/>
        <v>2316.7152718320303</v>
      </c>
      <c r="E127" s="36">
        <f t="shared" si="56"/>
        <v>359522.74742188858</v>
      </c>
      <c r="F127" s="81">
        <f t="shared" si="35"/>
        <v>5.2200000000000003E-2</v>
      </c>
      <c r="G127" s="41">
        <f t="shared" si="36"/>
        <v>2.5000000000000001E-2</v>
      </c>
      <c r="H127" s="42">
        <f t="shared" si="37"/>
        <v>7.7200000000000005E-2</v>
      </c>
      <c r="I127" s="100"/>
      <c r="J127" s="43">
        <f t="shared" si="38"/>
        <v>2726.69</v>
      </c>
      <c r="K127" s="40">
        <f t="shared" si="39"/>
        <v>631.51992268084541</v>
      </c>
      <c r="L127" s="40">
        <f t="shared" si="40"/>
        <v>2095.1700773191546</v>
      </c>
      <c r="M127" s="36">
        <f t="shared" si="57"/>
        <v>354984.33478495496</v>
      </c>
      <c r="N127" s="41">
        <f t="shared" si="41"/>
        <v>1.8499999999999999E-2</v>
      </c>
      <c r="O127" s="44">
        <f t="shared" si="42"/>
        <v>7.0699999999999999E-2</v>
      </c>
      <c r="Q127" s="34">
        <f t="shared" si="43"/>
        <v>92</v>
      </c>
      <c r="R127" s="40">
        <f t="shared" si="44"/>
        <v>2537.7508230741764</v>
      </c>
      <c r="S127" s="40">
        <f t="shared" si="45"/>
        <v>587.75675272656986</v>
      </c>
      <c r="T127" s="40">
        <f t="shared" si="46"/>
        <v>1949.9940703476066</v>
      </c>
      <c r="U127" s="45">
        <f t="shared" si="47"/>
        <v>367.39917692582367</v>
      </c>
      <c r="V127" s="36">
        <f t="shared" si="48"/>
        <v>330019.79236131336</v>
      </c>
      <c r="W127" s="57">
        <f t="shared" si="58"/>
        <v>-71.931713325642704</v>
      </c>
      <c r="X127" s="34">
        <f t="shared" si="49"/>
        <v>92</v>
      </c>
      <c r="Y127" s="40">
        <f t="shared" si="50"/>
        <v>2958.4599999999932</v>
      </c>
      <c r="Z127" s="40">
        <f t="shared" si="51"/>
        <v>1027.0876429780362</v>
      </c>
      <c r="AA127" s="40">
        <f t="shared" si="52"/>
        <v>1931.372357021957</v>
      </c>
      <c r="AB127" s="45">
        <f t="shared" si="53"/>
        <v>0</v>
      </c>
      <c r="AC127" s="36">
        <f t="shared" si="54"/>
        <v>326787.17380346439</v>
      </c>
    </row>
    <row r="128" spans="1:29" x14ac:dyDescent="0.2">
      <c r="A128" s="34">
        <f t="shared" si="32"/>
        <v>93</v>
      </c>
      <c r="B128" s="40">
        <f t="shared" si="33"/>
        <v>2905.15</v>
      </c>
      <c r="C128" s="40">
        <f t="shared" si="34"/>
        <v>592.22032491918344</v>
      </c>
      <c r="D128" s="40">
        <f t="shared" si="55"/>
        <v>2312.9296750808167</v>
      </c>
      <c r="E128" s="36">
        <f t="shared" si="56"/>
        <v>358930.52709696937</v>
      </c>
      <c r="F128" s="81">
        <f t="shared" si="35"/>
        <v>5.2200000000000003E-2</v>
      </c>
      <c r="G128" s="41">
        <f t="shared" si="36"/>
        <v>2.5000000000000001E-2</v>
      </c>
      <c r="H128" s="42">
        <f t="shared" si="37"/>
        <v>7.7200000000000005E-2</v>
      </c>
      <c r="I128" s="100"/>
      <c r="J128" s="43">
        <f t="shared" si="38"/>
        <v>2726.68</v>
      </c>
      <c r="K128" s="40">
        <f t="shared" si="39"/>
        <v>635.23062755864021</v>
      </c>
      <c r="L128" s="40">
        <f t="shared" si="40"/>
        <v>2091.4493724413596</v>
      </c>
      <c r="M128" s="36">
        <f t="shared" si="57"/>
        <v>354349.1041573963</v>
      </c>
      <c r="N128" s="41">
        <f t="shared" si="41"/>
        <v>1.8499999999999999E-2</v>
      </c>
      <c r="O128" s="44">
        <f t="shared" si="42"/>
        <v>7.0699999999999999E-2</v>
      </c>
      <c r="Q128" s="34">
        <f t="shared" si="43"/>
        <v>93</v>
      </c>
      <c r="R128" s="40">
        <f t="shared" si="44"/>
        <v>2534.9287779479737</v>
      </c>
      <c r="S128" s="40">
        <f t="shared" si="45"/>
        <v>590.5621679525691</v>
      </c>
      <c r="T128" s="40">
        <f t="shared" si="46"/>
        <v>1944.3666099954046</v>
      </c>
      <c r="U128" s="45">
        <f t="shared" si="47"/>
        <v>370.22122205202641</v>
      </c>
      <c r="V128" s="36">
        <f t="shared" si="48"/>
        <v>329059.00897130877</v>
      </c>
      <c r="W128" s="57">
        <f t="shared" si="58"/>
        <v>-72.355511003319862</v>
      </c>
      <c r="X128" s="34">
        <f t="shared" si="49"/>
        <v>93</v>
      </c>
      <c r="Y128" s="40">
        <f t="shared" si="50"/>
        <v>2958.4599999999932</v>
      </c>
      <c r="Z128" s="40">
        <f t="shared" si="51"/>
        <v>1033.1389010079154</v>
      </c>
      <c r="AA128" s="40">
        <f t="shared" si="52"/>
        <v>1925.3210989920779</v>
      </c>
      <c r="AB128" s="45">
        <f t="shared" si="53"/>
        <v>0</v>
      </c>
      <c r="AC128" s="36">
        <f t="shared" si="54"/>
        <v>325754.03490245645</v>
      </c>
    </row>
    <row r="129" spans="1:29" x14ac:dyDescent="0.2">
      <c r="A129" s="34">
        <f t="shared" si="32"/>
        <v>94</v>
      </c>
      <c r="B129" s="40">
        <f t="shared" si="33"/>
        <v>2905.15</v>
      </c>
      <c r="C129" s="40">
        <f t="shared" si="34"/>
        <v>596.03027567616391</v>
      </c>
      <c r="D129" s="40">
        <f t="shared" si="55"/>
        <v>2309.1197243238362</v>
      </c>
      <c r="E129" s="36">
        <f t="shared" si="56"/>
        <v>358334.4968212932</v>
      </c>
      <c r="F129" s="81">
        <f t="shared" si="35"/>
        <v>5.2200000000000003E-2</v>
      </c>
      <c r="G129" s="41">
        <f t="shared" si="36"/>
        <v>2.5000000000000001E-2</v>
      </c>
      <c r="H129" s="42">
        <f t="shared" si="37"/>
        <v>7.7200000000000005E-2</v>
      </c>
      <c r="I129" s="100"/>
      <c r="J129" s="43">
        <f t="shared" si="38"/>
        <v>2726.69</v>
      </c>
      <c r="K129" s="40">
        <f t="shared" si="39"/>
        <v>638.98319467267356</v>
      </c>
      <c r="L129" s="40">
        <f t="shared" si="40"/>
        <v>2087.7068053273265</v>
      </c>
      <c r="M129" s="36">
        <f t="shared" si="57"/>
        <v>353710.12096272362</v>
      </c>
      <c r="N129" s="41">
        <f t="shared" si="41"/>
        <v>1.8499999999999999E-2</v>
      </c>
      <c r="O129" s="44">
        <f t="shared" si="42"/>
        <v>7.0699999999999999E-2</v>
      </c>
      <c r="Q129" s="34">
        <f t="shared" si="43"/>
        <v>94</v>
      </c>
      <c r="R129" s="40">
        <f t="shared" si="44"/>
        <v>2532.0799584020092</v>
      </c>
      <c r="S129" s="40">
        <f t="shared" si="45"/>
        <v>593.37396387938179</v>
      </c>
      <c r="T129" s="40">
        <f t="shared" si="46"/>
        <v>1938.7059945226274</v>
      </c>
      <c r="U129" s="45">
        <f t="shared" si="47"/>
        <v>373.07004159799089</v>
      </c>
      <c r="V129" s="36">
        <f t="shared" si="48"/>
        <v>328092.56496583141</v>
      </c>
      <c r="W129" s="57">
        <f t="shared" si="58"/>
        <v>-72.781805555647907</v>
      </c>
      <c r="X129" s="34">
        <f t="shared" si="49"/>
        <v>94</v>
      </c>
      <c r="Y129" s="40">
        <f t="shared" si="50"/>
        <v>2958.4599999999932</v>
      </c>
      <c r="Z129" s="40">
        <f t="shared" si="51"/>
        <v>1039.2258110330206</v>
      </c>
      <c r="AA129" s="40">
        <f t="shared" si="52"/>
        <v>1919.2341889669726</v>
      </c>
      <c r="AB129" s="45">
        <f t="shared" si="53"/>
        <v>0</v>
      </c>
      <c r="AC129" s="36">
        <f t="shared" si="54"/>
        <v>324714.80909142341</v>
      </c>
    </row>
    <row r="130" spans="1:29" x14ac:dyDescent="0.2">
      <c r="A130" s="34">
        <f t="shared" si="32"/>
        <v>95</v>
      </c>
      <c r="B130" s="40">
        <f t="shared" si="33"/>
        <v>2905.15</v>
      </c>
      <c r="C130" s="40">
        <f t="shared" si="34"/>
        <v>599.86473711634699</v>
      </c>
      <c r="D130" s="40">
        <f t="shared" si="55"/>
        <v>2305.2852628836531</v>
      </c>
      <c r="E130" s="36">
        <f t="shared" si="56"/>
        <v>357734.63208417688</v>
      </c>
      <c r="F130" s="81">
        <f t="shared" si="35"/>
        <v>5.2200000000000003E-2</v>
      </c>
      <c r="G130" s="41">
        <f t="shared" si="36"/>
        <v>2.5000000000000001E-2</v>
      </c>
      <c r="H130" s="42">
        <f t="shared" si="37"/>
        <v>7.7200000000000005E-2</v>
      </c>
      <c r="I130" s="100"/>
      <c r="J130" s="43">
        <f t="shared" si="38"/>
        <v>2726.68</v>
      </c>
      <c r="K130" s="40">
        <f t="shared" si="39"/>
        <v>642.73787066128625</v>
      </c>
      <c r="L130" s="40">
        <f t="shared" si="40"/>
        <v>2083.9421293387136</v>
      </c>
      <c r="M130" s="36">
        <f t="shared" si="57"/>
        <v>353067.38309206231</v>
      </c>
      <c r="N130" s="41">
        <f t="shared" si="41"/>
        <v>1.8499999999999999E-2</v>
      </c>
      <c r="O130" s="44">
        <f t="shared" si="42"/>
        <v>7.0699999999999999E-2</v>
      </c>
      <c r="Q130" s="34">
        <f t="shared" si="43"/>
        <v>95</v>
      </c>
      <c r="R130" s="40">
        <f t="shared" si="44"/>
        <v>2529.2040314412206</v>
      </c>
      <c r="S130" s="40">
        <f t="shared" si="45"/>
        <v>596.1920028508639</v>
      </c>
      <c r="T130" s="40">
        <f t="shared" si="46"/>
        <v>1933.0120285903567</v>
      </c>
      <c r="U130" s="45">
        <f t="shared" si="47"/>
        <v>375.94596855877944</v>
      </c>
      <c r="V130" s="36">
        <f t="shared" si="48"/>
        <v>327120.42699442175</v>
      </c>
      <c r="W130" s="57">
        <f t="shared" si="58"/>
        <v>-73.21061169337986</v>
      </c>
      <c r="X130" s="34">
        <f t="shared" si="49"/>
        <v>95</v>
      </c>
      <c r="Y130" s="40">
        <f t="shared" si="50"/>
        <v>2958.4599999999928</v>
      </c>
      <c r="Z130" s="40">
        <f t="shared" si="51"/>
        <v>1045.3485831030232</v>
      </c>
      <c r="AA130" s="40">
        <f t="shared" si="52"/>
        <v>1913.1114168969696</v>
      </c>
      <c r="AB130" s="45">
        <f t="shared" si="53"/>
        <v>0</v>
      </c>
      <c r="AC130" s="36">
        <f t="shared" si="54"/>
        <v>323669.46050832036</v>
      </c>
    </row>
    <row r="131" spans="1:29" x14ac:dyDescent="0.2">
      <c r="A131" s="46">
        <f t="shared" si="32"/>
        <v>96</v>
      </c>
      <c r="B131" s="47">
        <f t="shared" si="33"/>
        <v>2905.15</v>
      </c>
      <c r="C131" s="47">
        <f t="shared" si="34"/>
        <v>603.72386692512873</v>
      </c>
      <c r="D131" s="47">
        <f t="shared" si="55"/>
        <v>2301.4261330748714</v>
      </c>
      <c r="E131" s="48">
        <f t="shared" si="56"/>
        <v>357130.90821725177</v>
      </c>
      <c r="F131" s="81">
        <f t="shared" si="35"/>
        <v>5.2200000000000003E-2</v>
      </c>
      <c r="G131" s="49">
        <f t="shared" si="36"/>
        <v>2.5000000000000001E-2</v>
      </c>
      <c r="H131" s="50">
        <f t="shared" si="37"/>
        <v>7.7200000000000005E-2</v>
      </c>
      <c r="I131" s="100"/>
      <c r="J131" s="43">
        <f t="shared" si="38"/>
        <v>2726.69</v>
      </c>
      <c r="K131" s="40">
        <f t="shared" si="39"/>
        <v>646.53466794926635</v>
      </c>
      <c r="L131" s="47">
        <f t="shared" si="40"/>
        <v>2080.1553320507337</v>
      </c>
      <c r="M131" s="48">
        <f t="shared" si="57"/>
        <v>352420.84842411306</v>
      </c>
      <c r="N131" s="49">
        <f t="shared" si="41"/>
        <v>1.8499999999999999E-2</v>
      </c>
      <c r="O131" s="44">
        <f t="shared" si="42"/>
        <v>7.0699999999999999E-2</v>
      </c>
      <c r="P131" s="51"/>
      <c r="Q131" s="46">
        <f t="shared" si="43"/>
        <v>96</v>
      </c>
      <c r="R131" s="40">
        <f t="shared" si="44"/>
        <v>2526.3006586475612</v>
      </c>
      <c r="S131" s="47">
        <f t="shared" si="45"/>
        <v>599.01614293875991</v>
      </c>
      <c r="T131" s="47">
        <f t="shared" si="46"/>
        <v>1927.2845157088013</v>
      </c>
      <c r="U131" s="52">
        <f t="shared" si="47"/>
        <v>378.84934135243884</v>
      </c>
      <c r="V131" s="48">
        <f t="shared" si="48"/>
        <v>326142.56151013059</v>
      </c>
      <c r="W131" s="57">
        <f t="shared" si="58"/>
        <v>-73.641944213940405</v>
      </c>
      <c r="X131" s="34">
        <f t="shared" si="49"/>
        <v>96</v>
      </c>
      <c r="Y131" s="40">
        <f t="shared" si="50"/>
        <v>2958.4599999999932</v>
      </c>
      <c r="Z131" s="47">
        <f t="shared" si="51"/>
        <v>1051.5074285051392</v>
      </c>
      <c r="AA131" s="40">
        <f t="shared" si="52"/>
        <v>1906.9525714948541</v>
      </c>
      <c r="AB131" s="52">
        <f t="shared" si="53"/>
        <v>0</v>
      </c>
      <c r="AC131" s="48">
        <f t="shared" si="54"/>
        <v>322617.9530798152</v>
      </c>
    </row>
    <row r="132" spans="1:29" x14ac:dyDescent="0.2">
      <c r="A132" s="34">
        <f t="shared" si="32"/>
        <v>97</v>
      </c>
      <c r="B132" s="40">
        <f t="shared" si="33"/>
        <v>2905.15</v>
      </c>
      <c r="C132" s="40">
        <f t="shared" si="34"/>
        <v>607.60782380234696</v>
      </c>
      <c r="D132" s="40">
        <f t="shared" si="55"/>
        <v>2297.5421761976531</v>
      </c>
      <c r="E132" s="36">
        <f t="shared" si="56"/>
        <v>356523.30039344943</v>
      </c>
      <c r="F132" s="81">
        <f t="shared" si="35"/>
        <v>5.2200000000000003E-2</v>
      </c>
      <c r="G132" s="41">
        <f t="shared" si="36"/>
        <v>2.5000000000000001E-2</v>
      </c>
      <c r="H132" s="42">
        <f t="shared" si="37"/>
        <v>7.7200000000000005E-2</v>
      </c>
      <c r="I132" s="100"/>
      <c r="J132" s="43">
        <f t="shared" si="38"/>
        <v>2726.68</v>
      </c>
      <c r="K132" s="40">
        <f t="shared" si="39"/>
        <v>650.33383470126682</v>
      </c>
      <c r="L132" s="40">
        <f t="shared" si="40"/>
        <v>2076.346165298733</v>
      </c>
      <c r="M132" s="36">
        <f t="shared" si="57"/>
        <v>351770.51458941179</v>
      </c>
      <c r="N132" s="41">
        <f t="shared" si="41"/>
        <v>1.8499999999999999E-2</v>
      </c>
      <c r="O132" s="44">
        <f t="shared" si="42"/>
        <v>7.0699999999999999E-2</v>
      </c>
      <c r="Q132" s="34">
        <f t="shared" si="43"/>
        <v>97</v>
      </c>
      <c r="R132" s="40">
        <f t="shared" si="44"/>
        <v>2523.3694960690004</v>
      </c>
      <c r="S132" s="40">
        <f t="shared" si="45"/>
        <v>601.84623783848087</v>
      </c>
      <c r="T132" s="40">
        <f t="shared" si="46"/>
        <v>1921.5232582305196</v>
      </c>
      <c r="U132" s="45">
        <f t="shared" si="47"/>
        <v>381.78050393099966</v>
      </c>
      <c r="V132" s="36">
        <f t="shared" si="48"/>
        <v>325158.9347683611</v>
      </c>
      <c r="W132" s="57">
        <f t="shared" si="58"/>
        <v>-74.075818001934294</v>
      </c>
      <c r="X132" s="34">
        <f t="shared" si="49"/>
        <v>97</v>
      </c>
      <c r="Y132" s="40">
        <f t="shared" si="50"/>
        <v>2958.4599999999928</v>
      </c>
      <c r="Z132" s="40">
        <f t="shared" si="51"/>
        <v>1057.7025597714148</v>
      </c>
      <c r="AA132" s="40">
        <f t="shared" si="52"/>
        <v>1900.7574402285779</v>
      </c>
      <c r="AB132" s="45">
        <f t="shared" si="53"/>
        <v>0</v>
      </c>
      <c r="AC132" s="36">
        <f t="shared" si="54"/>
        <v>321560.25052004377</v>
      </c>
    </row>
    <row r="133" spans="1:29" x14ac:dyDescent="0.2">
      <c r="A133" s="34">
        <f t="shared" si="32"/>
        <v>98</v>
      </c>
      <c r="B133" s="40">
        <f t="shared" si="33"/>
        <v>2905.15</v>
      </c>
      <c r="C133" s="40">
        <f t="shared" si="34"/>
        <v>611.51676746880867</v>
      </c>
      <c r="D133" s="40">
        <f t="shared" si="55"/>
        <v>2293.6332325311914</v>
      </c>
      <c r="E133" s="36">
        <f t="shared" si="56"/>
        <v>355911.78362598061</v>
      </c>
      <c r="F133" s="81">
        <f t="shared" si="35"/>
        <v>5.2200000000000003E-2</v>
      </c>
      <c r="G133" s="41">
        <f t="shared" si="36"/>
        <v>2.5000000000000001E-2</v>
      </c>
      <c r="H133" s="42">
        <f t="shared" si="37"/>
        <v>7.7200000000000005E-2</v>
      </c>
      <c r="I133" s="100"/>
      <c r="J133" s="43">
        <f t="shared" si="38"/>
        <v>2726.69</v>
      </c>
      <c r="K133" s="40">
        <f t="shared" si="39"/>
        <v>654.17538487738238</v>
      </c>
      <c r="L133" s="40">
        <f t="shared" si="40"/>
        <v>2072.5146151226177</v>
      </c>
      <c r="M133" s="36">
        <f t="shared" si="57"/>
        <v>351116.33920453442</v>
      </c>
      <c r="N133" s="41">
        <f t="shared" si="41"/>
        <v>1.8499999999999999E-2</v>
      </c>
      <c r="O133" s="44">
        <f t="shared" si="42"/>
        <v>7.0699999999999999E-2</v>
      </c>
      <c r="Q133" s="34">
        <f t="shared" si="43"/>
        <v>98</v>
      </c>
      <c r="R133" s="40">
        <f t="shared" si="44"/>
        <v>2520.4101941057802</v>
      </c>
      <c r="S133" s="40">
        <f t="shared" si="45"/>
        <v>604.68213676218625</v>
      </c>
      <c r="T133" s="40">
        <f t="shared" si="46"/>
        <v>1915.7280573435939</v>
      </c>
      <c r="U133" s="45">
        <f t="shared" si="47"/>
        <v>384.7398058942199</v>
      </c>
      <c r="V133" s="36">
        <f t="shared" si="48"/>
        <v>324169.5128257047</v>
      </c>
      <c r="W133" s="57">
        <f t="shared" si="58"/>
        <v>-74.512248029661578</v>
      </c>
      <c r="X133" s="34">
        <f t="shared" si="49"/>
        <v>98</v>
      </c>
      <c r="Y133" s="40">
        <f t="shared" si="50"/>
        <v>2958.4599999999923</v>
      </c>
      <c r="Z133" s="40">
        <f t="shared" si="51"/>
        <v>1063.9341906860677</v>
      </c>
      <c r="AA133" s="40">
        <f t="shared" si="52"/>
        <v>1894.5258093139246</v>
      </c>
      <c r="AB133" s="45">
        <f t="shared" si="53"/>
        <v>0</v>
      </c>
      <c r="AC133" s="36">
        <f t="shared" si="54"/>
        <v>320496.31632935768</v>
      </c>
    </row>
    <row r="134" spans="1:29" x14ac:dyDescent="0.2">
      <c r="A134" s="34">
        <f t="shared" si="32"/>
        <v>99</v>
      </c>
      <c r="B134" s="40">
        <f t="shared" si="33"/>
        <v>2905.15</v>
      </c>
      <c r="C134" s="40">
        <f t="shared" si="34"/>
        <v>615.45085867285798</v>
      </c>
      <c r="D134" s="40">
        <f t="shared" si="55"/>
        <v>2289.6991413271421</v>
      </c>
      <c r="E134" s="36">
        <f t="shared" si="56"/>
        <v>355296.33276730776</v>
      </c>
      <c r="F134" s="81">
        <f t="shared" si="35"/>
        <v>5.2200000000000003E-2</v>
      </c>
      <c r="G134" s="41">
        <f t="shared" si="36"/>
        <v>2.5000000000000001E-2</v>
      </c>
      <c r="H134" s="42">
        <f t="shared" si="37"/>
        <v>7.7200000000000005E-2</v>
      </c>
      <c r="I134" s="100"/>
      <c r="J134" s="43">
        <f t="shared" si="38"/>
        <v>2726.68</v>
      </c>
      <c r="K134" s="40">
        <f t="shared" si="39"/>
        <v>658.01956818661802</v>
      </c>
      <c r="L134" s="40">
        <f t="shared" si="40"/>
        <v>2068.6604318133818</v>
      </c>
      <c r="M134" s="36">
        <f t="shared" si="57"/>
        <v>350458.31963634782</v>
      </c>
      <c r="N134" s="41">
        <f t="shared" si="41"/>
        <v>1.8499999999999999E-2</v>
      </c>
      <c r="O134" s="44">
        <f t="shared" si="42"/>
        <v>7.0699999999999999E-2</v>
      </c>
      <c r="Q134" s="34">
        <f t="shared" si="43"/>
        <v>99</v>
      </c>
      <c r="R134" s="40">
        <f t="shared" si="44"/>
        <v>2517.4223973938551</v>
      </c>
      <c r="S134" s="40">
        <f t="shared" si="45"/>
        <v>607.52368432907838</v>
      </c>
      <c r="T134" s="40">
        <f t="shared" si="46"/>
        <v>1909.8987130647768</v>
      </c>
      <c r="U134" s="45">
        <f t="shared" si="47"/>
        <v>387.72760260614496</v>
      </c>
      <c r="V134" s="36">
        <f t="shared" si="48"/>
        <v>323174.26153876947</v>
      </c>
      <c r="W134" s="57">
        <f t="shared" si="58"/>
        <v>-74.951249357636698</v>
      </c>
      <c r="X134" s="34">
        <f t="shared" si="49"/>
        <v>99</v>
      </c>
      <c r="Y134" s="40">
        <f t="shared" si="50"/>
        <v>2958.4599999999923</v>
      </c>
      <c r="Z134" s="40">
        <f t="shared" si="51"/>
        <v>1070.20253629286</v>
      </c>
      <c r="AA134" s="40">
        <f t="shared" si="52"/>
        <v>1888.2574637071323</v>
      </c>
      <c r="AB134" s="45">
        <f t="shared" si="53"/>
        <v>0</v>
      </c>
      <c r="AC134" s="36">
        <f t="shared" si="54"/>
        <v>319426.11379306484</v>
      </c>
    </row>
    <row r="135" spans="1:29" x14ac:dyDescent="0.2">
      <c r="A135" s="34">
        <f t="shared" si="32"/>
        <v>100</v>
      </c>
      <c r="B135" s="40">
        <f t="shared" si="33"/>
        <v>2905.15</v>
      </c>
      <c r="C135" s="40">
        <f t="shared" si="34"/>
        <v>619.41025919698677</v>
      </c>
      <c r="D135" s="40">
        <f t="shared" si="55"/>
        <v>2285.7397408030133</v>
      </c>
      <c r="E135" s="36">
        <f t="shared" si="56"/>
        <v>354676.92250811076</v>
      </c>
      <c r="F135" s="81">
        <f t="shared" si="35"/>
        <v>5.2200000000000003E-2</v>
      </c>
      <c r="G135" s="41">
        <f t="shared" si="36"/>
        <v>2.5000000000000001E-2</v>
      </c>
      <c r="H135" s="42">
        <f t="shared" si="37"/>
        <v>7.7200000000000005E-2</v>
      </c>
      <c r="I135" s="100"/>
      <c r="J135" s="43">
        <f t="shared" si="38"/>
        <v>2726.69</v>
      </c>
      <c r="K135" s="40">
        <f t="shared" si="39"/>
        <v>661.90640014251767</v>
      </c>
      <c r="L135" s="40">
        <f t="shared" si="40"/>
        <v>2064.7835998574824</v>
      </c>
      <c r="M135" s="36">
        <f t="shared" si="57"/>
        <v>349796.41323620529</v>
      </c>
      <c r="N135" s="41">
        <f t="shared" si="41"/>
        <v>1.8499999999999999E-2</v>
      </c>
      <c r="O135" s="44">
        <f t="shared" si="42"/>
        <v>7.0699999999999999E-2</v>
      </c>
      <c r="Q135" s="34">
        <f t="shared" si="43"/>
        <v>100</v>
      </c>
      <c r="R135" s="40">
        <f t="shared" si="44"/>
        <v>2514.4057446854245</v>
      </c>
      <c r="S135" s="40">
        <f t="shared" si="45"/>
        <v>610.37072045284117</v>
      </c>
      <c r="T135" s="40">
        <f t="shared" si="46"/>
        <v>1904.0350242325833</v>
      </c>
      <c r="U135" s="45">
        <f t="shared" si="47"/>
        <v>390.74425531457564</v>
      </c>
      <c r="V135" s="36">
        <f t="shared" si="48"/>
        <v>322173.14656300202</v>
      </c>
      <c r="W135" s="57">
        <f t="shared" si="58"/>
        <v>-75.392837135102127</v>
      </c>
      <c r="X135" s="34">
        <f t="shared" si="49"/>
        <v>100</v>
      </c>
      <c r="Y135" s="40">
        <f t="shared" si="50"/>
        <v>2958.4599999999928</v>
      </c>
      <c r="Z135" s="40">
        <f t="shared" si="51"/>
        <v>1076.5078129025189</v>
      </c>
      <c r="AA135" s="40">
        <f t="shared" si="52"/>
        <v>1881.9521870974738</v>
      </c>
      <c r="AB135" s="45">
        <f t="shared" si="53"/>
        <v>0</v>
      </c>
      <c r="AC135" s="36">
        <f t="shared" si="54"/>
        <v>318349.60598016233</v>
      </c>
    </row>
    <row r="136" spans="1:29" x14ac:dyDescent="0.2">
      <c r="A136" s="34">
        <f t="shared" si="32"/>
        <v>101</v>
      </c>
      <c r="B136" s="40">
        <f t="shared" si="33"/>
        <v>2905.15</v>
      </c>
      <c r="C136" s="40">
        <f t="shared" si="34"/>
        <v>623.39513186448767</v>
      </c>
      <c r="D136" s="40">
        <f t="shared" si="55"/>
        <v>2281.7548681355124</v>
      </c>
      <c r="E136" s="36">
        <f t="shared" si="56"/>
        <v>354053.52737624629</v>
      </c>
      <c r="F136" s="81">
        <f t="shared" si="35"/>
        <v>5.2200000000000003E-2</v>
      </c>
      <c r="G136" s="41">
        <f t="shared" si="36"/>
        <v>2.5000000000000001E-2</v>
      </c>
      <c r="H136" s="42">
        <f t="shared" si="37"/>
        <v>7.7200000000000005E-2</v>
      </c>
      <c r="I136" s="100"/>
      <c r="J136" s="43">
        <f t="shared" si="38"/>
        <v>2726.68</v>
      </c>
      <c r="K136" s="40">
        <f t="shared" si="39"/>
        <v>665.79613201669054</v>
      </c>
      <c r="L136" s="40">
        <f t="shared" si="40"/>
        <v>2060.8838679833093</v>
      </c>
      <c r="M136" s="36">
        <f t="shared" si="57"/>
        <v>349130.6171041886</v>
      </c>
      <c r="N136" s="41">
        <f t="shared" si="41"/>
        <v>1.8499999999999999E-2</v>
      </c>
      <c r="O136" s="44">
        <f t="shared" si="42"/>
        <v>7.0699999999999999E-2</v>
      </c>
      <c r="Q136" s="34">
        <f t="shared" si="43"/>
        <v>101</v>
      </c>
      <c r="R136" s="40">
        <f t="shared" si="44"/>
        <v>2511.3598687264835</v>
      </c>
      <c r="S136" s="40">
        <f t="shared" si="45"/>
        <v>613.22308022612992</v>
      </c>
      <c r="T136" s="40">
        <f t="shared" si="46"/>
        <v>1898.1367885003535</v>
      </c>
      <c r="U136" s="45">
        <f t="shared" si="47"/>
        <v>393.79013127351664</v>
      </c>
      <c r="V136" s="36">
        <f t="shared" si="48"/>
        <v>321166.13335150242</v>
      </c>
      <c r="W136" s="57">
        <f t="shared" si="58"/>
        <v>-75.837026600556328</v>
      </c>
      <c r="X136" s="34">
        <f t="shared" si="49"/>
        <v>101</v>
      </c>
      <c r="Y136" s="40">
        <f t="shared" si="50"/>
        <v>2958.4599999999928</v>
      </c>
      <c r="Z136" s="40">
        <f t="shared" si="51"/>
        <v>1082.8502381002029</v>
      </c>
      <c r="AA136" s="40">
        <f t="shared" si="52"/>
        <v>1875.6097618997899</v>
      </c>
      <c r="AB136" s="45">
        <f t="shared" si="53"/>
        <v>0</v>
      </c>
      <c r="AC136" s="36">
        <f t="shared" si="54"/>
        <v>317266.75574206212</v>
      </c>
    </row>
    <row r="137" spans="1:29" x14ac:dyDescent="0.2">
      <c r="A137" s="34">
        <f t="shared" si="32"/>
        <v>102</v>
      </c>
      <c r="B137" s="40">
        <f t="shared" si="33"/>
        <v>2905.15</v>
      </c>
      <c r="C137" s="40">
        <f t="shared" si="34"/>
        <v>627.40564054614879</v>
      </c>
      <c r="D137" s="40">
        <f t="shared" si="55"/>
        <v>2277.7443594538513</v>
      </c>
      <c r="E137" s="36">
        <f t="shared" si="56"/>
        <v>353426.12173570012</v>
      </c>
      <c r="F137" s="81">
        <f t="shared" si="35"/>
        <v>5.2200000000000003E-2</v>
      </c>
      <c r="G137" s="41">
        <f t="shared" si="36"/>
        <v>2.5000000000000001E-2</v>
      </c>
      <c r="H137" s="42">
        <f t="shared" si="37"/>
        <v>7.7200000000000005E-2</v>
      </c>
      <c r="I137" s="100"/>
      <c r="J137" s="43">
        <f t="shared" si="38"/>
        <v>2726.69</v>
      </c>
      <c r="K137" s="40">
        <f t="shared" si="39"/>
        <v>669.72878089448886</v>
      </c>
      <c r="L137" s="40">
        <f t="shared" si="40"/>
        <v>2056.9612191055112</v>
      </c>
      <c r="M137" s="36">
        <f t="shared" si="57"/>
        <v>348460.88832329412</v>
      </c>
      <c r="N137" s="41">
        <f t="shared" si="41"/>
        <v>1.8499999999999999E-2</v>
      </c>
      <c r="O137" s="44">
        <f t="shared" si="42"/>
        <v>7.0699999999999999E-2</v>
      </c>
      <c r="Q137" s="34">
        <f t="shared" si="43"/>
        <v>102</v>
      </c>
      <c r="R137" s="40">
        <f t="shared" si="44"/>
        <v>2508.2843961312997</v>
      </c>
      <c r="S137" s="40">
        <f t="shared" si="45"/>
        <v>616.08059380203144</v>
      </c>
      <c r="T137" s="40">
        <f t="shared" si="46"/>
        <v>1892.2038023292682</v>
      </c>
      <c r="U137" s="45">
        <f t="shared" si="47"/>
        <v>396.86560386870042</v>
      </c>
      <c r="V137" s="36">
        <f t="shared" si="48"/>
        <v>320153.18715383171</v>
      </c>
      <c r="W137" s="57">
        <f t="shared" si="58"/>
        <v>-76.283833082278306</v>
      </c>
      <c r="X137" s="34">
        <f t="shared" si="49"/>
        <v>102</v>
      </c>
      <c r="Y137" s="40">
        <f t="shared" si="50"/>
        <v>2958.4599999999928</v>
      </c>
      <c r="Z137" s="40">
        <f t="shared" si="51"/>
        <v>1089.2300307530102</v>
      </c>
      <c r="AA137" s="40">
        <f t="shared" si="52"/>
        <v>1869.2299692469826</v>
      </c>
      <c r="AB137" s="45">
        <f t="shared" si="53"/>
        <v>0</v>
      </c>
      <c r="AC137" s="36">
        <f t="shared" si="54"/>
        <v>316177.52571130911</v>
      </c>
    </row>
    <row r="138" spans="1:29" x14ac:dyDescent="0.2">
      <c r="A138" s="34">
        <f t="shared" si="32"/>
        <v>103</v>
      </c>
      <c r="B138" s="40">
        <f t="shared" si="33"/>
        <v>2905.15</v>
      </c>
      <c r="C138" s="40">
        <f t="shared" si="34"/>
        <v>631.44195016699587</v>
      </c>
      <c r="D138" s="40">
        <f t="shared" si="55"/>
        <v>2273.7080498330042</v>
      </c>
      <c r="E138" s="36">
        <f t="shared" si="56"/>
        <v>352794.67978553311</v>
      </c>
      <c r="F138" s="81">
        <f t="shared" si="35"/>
        <v>5.2200000000000003E-2</v>
      </c>
      <c r="G138" s="41">
        <f t="shared" si="36"/>
        <v>2.5000000000000001E-2</v>
      </c>
      <c r="H138" s="42">
        <f t="shared" si="37"/>
        <v>7.7200000000000005E-2</v>
      </c>
      <c r="I138" s="100"/>
      <c r="J138" s="43">
        <f t="shared" si="38"/>
        <v>2726.68</v>
      </c>
      <c r="K138" s="40">
        <f t="shared" si="39"/>
        <v>673.66459962859199</v>
      </c>
      <c r="L138" s="40">
        <f t="shared" si="40"/>
        <v>2053.0154003714078</v>
      </c>
      <c r="M138" s="36">
        <f t="shared" si="57"/>
        <v>347787.22372366552</v>
      </c>
      <c r="N138" s="41">
        <f t="shared" si="41"/>
        <v>1.8499999999999999E-2</v>
      </c>
      <c r="O138" s="44">
        <f t="shared" si="42"/>
        <v>7.0699999999999999E-2</v>
      </c>
      <c r="Q138" s="34">
        <f t="shared" si="43"/>
        <v>103</v>
      </c>
      <c r="R138" s="40">
        <f t="shared" si="44"/>
        <v>2505.1789472537184</v>
      </c>
      <c r="S138" s="40">
        <f t="shared" si="45"/>
        <v>618.9430862723932</v>
      </c>
      <c r="T138" s="40">
        <f t="shared" si="46"/>
        <v>1886.2358609813252</v>
      </c>
      <c r="U138" s="45">
        <f t="shared" si="47"/>
        <v>399.97105274628166</v>
      </c>
      <c r="V138" s="36">
        <f t="shared" si="48"/>
        <v>319134.27301481302</v>
      </c>
      <c r="W138" s="57">
        <f t="shared" si="58"/>
        <v>-76.733271998854889</v>
      </c>
      <c r="X138" s="34">
        <f t="shared" si="49"/>
        <v>103</v>
      </c>
      <c r="Y138" s="40">
        <f t="shared" si="50"/>
        <v>2958.4599999999928</v>
      </c>
      <c r="Z138" s="40">
        <f t="shared" si="51"/>
        <v>1095.6474110175297</v>
      </c>
      <c r="AA138" s="40">
        <f t="shared" si="52"/>
        <v>1862.812588982463</v>
      </c>
      <c r="AB138" s="45">
        <f t="shared" si="53"/>
        <v>0</v>
      </c>
      <c r="AC138" s="36">
        <f t="shared" si="54"/>
        <v>315081.8783002916</v>
      </c>
    </row>
    <row r="139" spans="1:29" x14ac:dyDescent="0.2">
      <c r="A139" s="34">
        <f t="shared" si="32"/>
        <v>104</v>
      </c>
      <c r="B139" s="40">
        <f t="shared" si="33"/>
        <v>2905.15</v>
      </c>
      <c r="C139" s="40">
        <f t="shared" si="34"/>
        <v>635.50422671307024</v>
      </c>
      <c r="D139" s="40">
        <f t="shared" si="55"/>
        <v>2269.6457732869299</v>
      </c>
      <c r="E139" s="36">
        <f t="shared" si="56"/>
        <v>352159.17555882002</v>
      </c>
      <c r="F139" s="81">
        <f t="shared" si="35"/>
        <v>5.2200000000000003E-2</v>
      </c>
      <c r="G139" s="41">
        <f t="shared" si="36"/>
        <v>2.5000000000000001E-2</v>
      </c>
      <c r="H139" s="42">
        <f t="shared" si="37"/>
        <v>7.7200000000000005E-2</v>
      </c>
      <c r="I139" s="100"/>
      <c r="J139" s="43">
        <f t="shared" si="38"/>
        <v>2726.69</v>
      </c>
      <c r="K139" s="40">
        <f t="shared" si="39"/>
        <v>677.64360689473733</v>
      </c>
      <c r="L139" s="40">
        <f t="shared" si="40"/>
        <v>2049.0463931052627</v>
      </c>
      <c r="M139" s="36">
        <f t="shared" si="57"/>
        <v>347109.58011677075</v>
      </c>
      <c r="N139" s="41">
        <f t="shared" si="41"/>
        <v>1.8499999999999999E-2</v>
      </c>
      <c r="O139" s="44">
        <f t="shared" si="42"/>
        <v>7.0699999999999999E-2</v>
      </c>
      <c r="Q139" s="34">
        <f t="shared" si="43"/>
        <v>104</v>
      </c>
      <c r="R139" s="40">
        <f t="shared" si="44"/>
        <v>2502.0431360552193</v>
      </c>
      <c r="S139" s="40">
        <f t="shared" si="45"/>
        <v>621.81037754294607</v>
      </c>
      <c r="T139" s="40">
        <f t="shared" si="46"/>
        <v>1880.2327585122732</v>
      </c>
      <c r="U139" s="45">
        <f t="shared" si="47"/>
        <v>403.1068639447808</v>
      </c>
      <c r="V139" s="36">
        <f t="shared" si="48"/>
        <v>318109.35577332531</v>
      </c>
      <c r="W139" s="57">
        <f t="shared" si="58"/>
        <v>-77.185358859714597</v>
      </c>
      <c r="X139" s="34">
        <f t="shared" si="49"/>
        <v>104</v>
      </c>
      <c r="Y139" s="40">
        <f t="shared" si="50"/>
        <v>2958.4599999999928</v>
      </c>
      <c r="Z139" s="40">
        <f t="shared" si="51"/>
        <v>1102.1026003474415</v>
      </c>
      <c r="AA139" s="40">
        <f t="shared" si="52"/>
        <v>1856.3573996525513</v>
      </c>
      <c r="AB139" s="45">
        <f t="shared" si="53"/>
        <v>0</v>
      </c>
      <c r="AC139" s="36">
        <f t="shared" si="54"/>
        <v>313979.77569994418</v>
      </c>
    </row>
    <row r="140" spans="1:29" x14ac:dyDescent="0.2">
      <c r="A140" s="34">
        <f t="shared" si="32"/>
        <v>105</v>
      </c>
      <c r="B140" s="40">
        <f t="shared" si="33"/>
        <v>2905.15</v>
      </c>
      <c r="C140" s="40">
        <f t="shared" si="34"/>
        <v>639.59263723825779</v>
      </c>
      <c r="D140" s="40">
        <f t="shared" si="55"/>
        <v>2265.5573627617423</v>
      </c>
      <c r="E140" s="36">
        <f t="shared" si="56"/>
        <v>351519.58292158175</v>
      </c>
      <c r="F140" s="81">
        <f t="shared" si="35"/>
        <v>5.2200000000000003E-2</v>
      </c>
      <c r="G140" s="41">
        <f t="shared" si="36"/>
        <v>2.5000000000000001E-2</v>
      </c>
      <c r="H140" s="42">
        <f t="shared" si="37"/>
        <v>7.7200000000000005E-2</v>
      </c>
      <c r="I140" s="100"/>
      <c r="J140" s="43">
        <f t="shared" si="38"/>
        <v>2726.68</v>
      </c>
      <c r="K140" s="40">
        <f t="shared" si="39"/>
        <v>681.6260571453588</v>
      </c>
      <c r="L140" s="40">
        <f t="shared" si="40"/>
        <v>2045.053942854641</v>
      </c>
      <c r="M140" s="36">
        <f t="shared" si="57"/>
        <v>346427.95405962539</v>
      </c>
      <c r="N140" s="41">
        <f t="shared" si="41"/>
        <v>1.8499999999999999E-2</v>
      </c>
      <c r="O140" s="44">
        <f t="shared" si="42"/>
        <v>7.0699999999999999E-2</v>
      </c>
      <c r="Q140" s="34">
        <f t="shared" si="43"/>
        <v>105</v>
      </c>
      <c r="R140" s="40">
        <f t="shared" si="44"/>
        <v>2498.8765699696141</v>
      </c>
      <c r="S140" s="40">
        <f t="shared" si="45"/>
        <v>624.68228220510605</v>
      </c>
      <c r="T140" s="40">
        <f t="shared" si="46"/>
        <v>1874.1942877645081</v>
      </c>
      <c r="U140" s="45">
        <f t="shared" si="47"/>
        <v>406.27343003038595</v>
      </c>
      <c r="V140" s="36">
        <f t="shared" si="48"/>
        <v>317078.40006108984</v>
      </c>
      <c r="W140" s="57">
        <f t="shared" si="58"/>
        <v>-77.640109265663114</v>
      </c>
      <c r="X140" s="34">
        <f t="shared" si="49"/>
        <v>105</v>
      </c>
      <c r="Y140" s="40">
        <f t="shared" si="50"/>
        <v>2958.4599999999928</v>
      </c>
      <c r="Z140" s="40">
        <f t="shared" si="51"/>
        <v>1108.5958215011551</v>
      </c>
      <c r="AA140" s="40">
        <f t="shared" si="52"/>
        <v>1849.8641784988376</v>
      </c>
      <c r="AB140" s="45">
        <f t="shared" si="53"/>
        <v>0</v>
      </c>
      <c r="AC140" s="36">
        <f t="shared" si="54"/>
        <v>312871.17987844301</v>
      </c>
    </row>
    <row r="141" spans="1:29" x14ac:dyDescent="0.2">
      <c r="A141" s="34">
        <f t="shared" si="32"/>
        <v>106</v>
      </c>
      <c r="B141" s="40">
        <f t="shared" si="33"/>
        <v>2905.15</v>
      </c>
      <c r="C141" s="40">
        <f t="shared" si="34"/>
        <v>643.70734987115748</v>
      </c>
      <c r="D141" s="40">
        <f t="shared" si="55"/>
        <v>2261.4426501288426</v>
      </c>
      <c r="E141" s="36">
        <f t="shared" si="56"/>
        <v>350875.87557171058</v>
      </c>
      <c r="F141" s="81">
        <f t="shared" si="35"/>
        <v>5.2200000000000003E-2</v>
      </c>
      <c r="G141" s="41">
        <f t="shared" si="36"/>
        <v>2.5000000000000001E-2</v>
      </c>
      <c r="H141" s="42">
        <f t="shared" si="37"/>
        <v>7.7200000000000005E-2</v>
      </c>
      <c r="I141" s="100"/>
      <c r="J141" s="43">
        <f t="shared" si="38"/>
        <v>2726.69</v>
      </c>
      <c r="K141" s="40">
        <f t="shared" si="39"/>
        <v>685.65197066537394</v>
      </c>
      <c r="L141" s="40">
        <f t="shared" si="40"/>
        <v>2041.0380293346261</v>
      </c>
      <c r="M141" s="36">
        <f t="shared" si="57"/>
        <v>345742.30208896002</v>
      </c>
      <c r="N141" s="41">
        <f t="shared" si="41"/>
        <v>1.8499999999999999E-2</v>
      </c>
      <c r="O141" s="44">
        <f t="shared" si="42"/>
        <v>7.0699999999999999E-2</v>
      </c>
      <c r="Q141" s="34">
        <f t="shared" si="43"/>
        <v>106</v>
      </c>
      <c r="R141" s="40">
        <f t="shared" si="44"/>
        <v>2495.6788497642879</v>
      </c>
      <c r="S141" s="40">
        <f t="shared" si="45"/>
        <v>627.55860940436696</v>
      </c>
      <c r="T141" s="40">
        <f t="shared" si="46"/>
        <v>1868.1202403599209</v>
      </c>
      <c r="U141" s="45">
        <f t="shared" si="47"/>
        <v>409.47115023571223</v>
      </c>
      <c r="V141" s="36">
        <f t="shared" si="48"/>
        <v>316041.37030144973</v>
      </c>
      <c r="W141" s="57">
        <f t="shared" si="58"/>
        <v>-78.097538909419882</v>
      </c>
      <c r="X141" s="34">
        <f t="shared" si="49"/>
        <v>106</v>
      </c>
      <c r="Y141" s="40">
        <f t="shared" si="50"/>
        <v>2958.4599999999923</v>
      </c>
      <c r="Z141" s="40">
        <f t="shared" si="51"/>
        <v>1115.1272985494991</v>
      </c>
      <c r="AA141" s="40">
        <f t="shared" si="52"/>
        <v>1843.3327014504932</v>
      </c>
      <c r="AB141" s="45">
        <f t="shared" si="53"/>
        <v>0</v>
      </c>
      <c r="AC141" s="36">
        <f t="shared" si="54"/>
        <v>311756.0525798935</v>
      </c>
    </row>
    <row r="142" spans="1:29" x14ac:dyDescent="0.2">
      <c r="A142" s="34">
        <f t="shared" si="32"/>
        <v>107</v>
      </c>
      <c r="B142" s="40">
        <f t="shared" si="33"/>
        <v>2905.15</v>
      </c>
      <c r="C142" s="40">
        <f t="shared" si="34"/>
        <v>647.84853382199526</v>
      </c>
      <c r="D142" s="40">
        <f t="shared" si="55"/>
        <v>2257.3014661780048</v>
      </c>
      <c r="E142" s="36">
        <f t="shared" si="56"/>
        <v>350228.02703788859</v>
      </c>
      <c r="F142" s="81">
        <f t="shared" si="35"/>
        <v>5.2200000000000003E-2</v>
      </c>
      <c r="G142" s="41">
        <f t="shared" si="36"/>
        <v>2.5000000000000001E-2</v>
      </c>
      <c r="H142" s="42">
        <f t="shared" si="37"/>
        <v>7.7200000000000005E-2</v>
      </c>
      <c r="I142" s="100"/>
      <c r="J142" s="43">
        <f t="shared" si="38"/>
        <v>2726.68</v>
      </c>
      <c r="K142" s="40">
        <f t="shared" si="39"/>
        <v>689.68160352587688</v>
      </c>
      <c r="L142" s="40">
        <f t="shared" si="40"/>
        <v>2036.998396474123</v>
      </c>
      <c r="M142" s="36">
        <f t="shared" si="57"/>
        <v>345052.62048543413</v>
      </c>
      <c r="N142" s="41">
        <f t="shared" si="41"/>
        <v>1.8499999999999999E-2</v>
      </c>
      <c r="O142" s="44">
        <f t="shared" si="42"/>
        <v>7.0699999999999999E-2</v>
      </c>
      <c r="Q142" s="34">
        <f t="shared" si="43"/>
        <v>107</v>
      </c>
      <c r="R142" s="40">
        <f t="shared" si="44"/>
        <v>2492.4495693978834</v>
      </c>
      <c r="S142" s="40">
        <f t="shared" si="45"/>
        <v>630.43916270517548</v>
      </c>
      <c r="T142" s="40">
        <f t="shared" si="46"/>
        <v>1862.0104066927079</v>
      </c>
      <c r="U142" s="45">
        <f t="shared" si="47"/>
        <v>412.70043060211674</v>
      </c>
      <c r="V142" s="36">
        <f t="shared" si="48"/>
        <v>314998.23070814245</v>
      </c>
      <c r="W142" s="57">
        <f t="shared" si="58"/>
        <v>-78.557663576161303</v>
      </c>
      <c r="X142" s="34">
        <f t="shared" si="49"/>
        <v>107</v>
      </c>
      <c r="Y142" s="40">
        <f t="shared" si="50"/>
        <v>2958.4599999999928</v>
      </c>
      <c r="Z142" s="40">
        <f t="shared" si="51"/>
        <v>1121.6972568834535</v>
      </c>
      <c r="AA142" s="40">
        <f t="shared" si="52"/>
        <v>1836.7627431165392</v>
      </c>
      <c r="AB142" s="45">
        <f t="shared" si="53"/>
        <v>0</v>
      </c>
      <c r="AC142" s="36">
        <f t="shared" si="54"/>
        <v>310634.35532301007</v>
      </c>
    </row>
    <row r="143" spans="1:29" x14ac:dyDescent="0.2">
      <c r="A143" s="46">
        <f t="shared" si="32"/>
        <v>108</v>
      </c>
      <c r="B143" s="47">
        <f t="shared" si="33"/>
        <v>2905.15</v>
      </c>
      <c r="C143" s="47">
        <f t="shared" si="34"/>
        <v>652.01635938958316</v>
      </c>
      <c r="D143" s="47">
        <f t="shared" si="55"/>
        <v>2253.1336406104169</v>
      </c>
      <c r="E143" s="48">
        <f t="shared" si="56"/>
        <v>349576.01067849901</v>
      </c>
      <c r="F143" s="81">
        <f t="shared" si="35"/>
        <v>5.2200000000000003E-2</v>
      </c>
      <c r="G143" s="49">
        <f t="shared" si="36"/>
        <v>2.5000000000000001E-2</v>
      </c>
      <c r="H143" s="50">
        <f t="shared" si="37"/>
        <v>7.7200000000000005E-2</v>
      </c>
      <c r="I143" s="100"/>
      <c r="J143" s="43">
        <f t="shared" si="38"/>
        <v>2726.69</v>
      </c>
      <c r="K143" s="40">
        <f t="shared" si="39"/>
        <v>693.75497763998396</v>
      </c>
      <c r="L143" s="47">
        <f t="shared" si="40"/>
        <v>2032.9350223600161</v>
      </c>
      <c r="M143" s="48">
        <f t="shared" si="57"/>
        <v>344358.86550779414</v>
      </c>
      <c r="N143" s="49">
        <f t="shared" si="41"/>
        <v>1.8499999999999999E-2</v>
      </c>
      <c r="O143" s="44">
        <f t="shared" si="42"/>
        <v>7.0699999999999999E-2</v>
      </c>
      <c r="P143" s="51"/>
      <c r="Q143" s="46">
        <f t="shared" si="43"/>
        <v>108</v>
      </c>
      <c r="R143" s="40">
        <f t="shared" si="44"/>
        <v>2489.1883158743267</v>
      </c>
      <c r="S143" s="47">
        <f t="shared" si="45"/>
        <v>633.32373995218745</v>
      </c>
      <c r="T143" s="47">
        <f t="shared" si="46"/>
        <v>1855.8645759221392</v>
      </c>
      <c r="U143" s="52">
        <f t="shared" si="47"/>
        <v>415.9616841256734</v>
      </c>
      <c r="V143" s="48">
        <f t="shared" si="48"/>
        <v>313948.94528406463</v>
      </c>
      <c r="W143" s="57">
        <f t="shared" si="58"/>
        <v>-79.020499144064161</v>
      </c>
      <c r="X143" s="34">
        <f t="shared" si="49"/>
        <v>108</v>
      </c>
      <c r="Y143" s="40">
        <f t="shared" si="50"/>
        <v>2958.4599999999928</v>
      </c>
      <c r="Z143" s="47">
        <f t="shared" si="51"/>
        <v>1128.305923221925</v>
      </c>
      <c r="AA143" s="40">
        <f t="shared" si="52"/>
        <v>1830.1540767780677</v>
      </c>
      <c r="AB143" s="52">
        <f t="shared" si="53"/>
        <v>0</v>
      </c>
      <c r="AC143" s="48">
        <f t="shared" si="54"/>
        <v>309506.04939978814</v>
      </c>
    </row>
    <row r="144" spans="1:29" x14ac:dyDescent="0.2">
      <c r="A144" s="34">
        <f t="shared" si="32"/>
        <v>109</v>
      </c>
      <c r="B144" s="40">
        <f t="shared" si="33"/>
        <v>2905.15</v>
      </c>
      <c r="C144" s="40">
        <f t="shared" si="34"/>
        <v>656.21099796832277</v>
      </c>
      <c r="D144" s="40">
        <f t="shared" si="55"/>
        <v>2248.9390020316773</v>
      </c>
      <c r="E144" s="36">
        <f t="shared" si="56"/>
        <v>348919.79968053068</v>
      </c>
      <c r="F144" s="81">
        <f t="shared" si="35"/>
        <v>5.2200000000000003E-2</v>
      </c>
      <c r="G144" s="41">
        <f t="shared" si="36"/>
        <v>2.5000000000000001E-2</v>
      </c>
      <c r="H144" s="42">
        <f t="shared" si="37"/>
        <v>7.7200000000000005E-2</v>
      </c>
      <c r="I144" s="100"/>
      <c r="J144" s="43">
        <f t="shared" si="38"/>
        <v>2726.68</v>
      </c>
      <c r="K144" s="40">
        <f t="shared" si="39"/>
        <v>697.83235071657941</v>
      </c>
      <c r="L144" s="40">
        <f t="shared" si="40"/>
        <v>2028.8476492834204</v>
      </c>
      <c r="M144" s="36">
        <f t="shared" si="57"/>
        <v>343661.03315707756</v>
      </c>
      <c r="N144" s="41">
        <f t="shared" si="41"/>
        <v>1.8499999999999999E-2</v>
      </c>
      <c r="O144" s="44">
        <f t="shared" si="42"/>
        <v>7.0699999999999999E-2</v>
      </c>
      <c r="Q144" s="34">
        <f t="shared" si="43"/>
        <v>109</v>
      </c>
      <c r="R144" s="40">
        <f t="shared" si="44"/>
        <v>2485.8946690930666</v>
      </c>
      <c r="S144" s="40">
        <f t="shared" si="45"/>
        <v>636.21213312778605</v>
      </c>
      <c r="T144" s="40">
        <f t="shared" si="46"/>
        <v>1849.6825359652805</v>
      </c>
      <c r="U144" s="45">
        <f t="shared" si="47"/>
        <v>419.25533090693352</v>
      </c>
      <c r="V144" s="36">
        <f t="shared" si="48"/>
        <v>312893.47782002989</v>
      </c>
      <c r="W144" s="57">
        <f t="shared" si="58"/>
        <v>-79.486061584855179</v>
      </c>
      <c r="X144" s="34">
        <f t="shared" si="49"/>
        <v>109</v>
      </c>
      <c r="Y144" s="40">
        <f t="shared" si="50"/>
        <v>2958.4599999999932</v>
      </c>
      <c r="Z144" s="40">
        <f t="shared" si="51"/>
        <v>1134.9535256195747</v>
      </c>
      <c r="AA144" s="40">
        <f t="shared" si="52"/>
        <v>1823.5064743804185</v>
      </c>
      <c r="AB144" s="45">
        <f t="shared" si="53"/>
        <v>0</v>
      </c>
      <c r="AC144" s="36">
        <f t="shared" si="54"/>
        <v>308371.09587416856</v>
      </c>
    </row>
    <row r="145" spans="1:29" x14ac:dyDescent="0.2">
      <c r="A145" s="34">
        <f t="shared" si="32"/>
        <v>110</v>
      </c>
      <c r="B145" s="40">
        <f t="shared" si="33"/>
        <v>2905.15</v>
      </c>
      <c r="C145" s="40">
        <f t="shared" si="34"/>
        <v>660.43262205525252</v>
      </c>
      <c r="D145" s="40">
        <f t="shared" si="55"/>
        <v>2244.7173779447476</v>
      </c>
      <c r="E145" s="36">
        <f t="shared" si="56"/>
        <v>348259.36705847544</v>
      </c>
      <c r="F145" s="81">
        <f t="shared" si="35"/>
        <v>5.2200000000000003E-2</v>
      </c>
      <c r="G145" s="41">
        <f t="shared" si="36"/>
        <v>2.5000000000000001E-2</v>
      </c>
      <c r="H145" s="42">
        <f t="shared" si="37"/>
        <v>7.7200000000000005E-2</v>
      </c>
      <c r="I145" s="100"/>
      <c r="J145" s="43">
        <f t="shared" si="38"/>
        <v>2726.69</v>
      </c>
      <c r="K145" s="40">
        <f t="shared" si="39"/>
        <v>701.95374631621826</v>
      </c>
      <c r="L145" s="40">
        <f t="shared" si="40"/>
        <v>2024.7362536837818</v>
      </c>
      <c r="M145" s="36">
        <f t="shared" si="57"/>
        <v>342959.07941076136</v>
      </c>
      <c r="N145" s="41">
        <f t="shared" si="41"/>
        <v>1.8499999999999999E-2</v>
      </c>
      <c r="O145" s="44">
        <f t="shared" si="42"/>
        <v>7.0699999999999999E-2</v>
      </c>
      <c r="Q145" s="34">
        <f t="shared" si="43"/>
        <v>110</v>
      </c>
      <c r="R145" s="40">
        <f t="shared" si="44"/>
        <v>2482.568201695432</v>
      </c>
      <c r="S145" s="40">
        <f t="shared" si="45"/>
        <v>639.10412820575607</v>
      </c>
      <c r="T145" s="40">
        <f t="shared" si="46"/>
        <v>1843.4640734896759</v>
      </c>
      <c r="U145" s="45">
        <f t="shared" si="47"/>
        <v>422.58179830456811</v>
      </c>
      <c r="V145" s="36">
        <f t="shared" si="48"/>
        <v>311831.79189351958</v>
      </c>
      <c r="W145" s="57">
        <f t="shared" si="58"/>
        <v>-79.954366964359224</v>
      </c>
      <c r="X145" s="34">
        <f t="shared" si="49"/>
        <v>110</v>
      </c>
      <c r="Y145" s="40">
        <f t="shared" si="50"/>
        <v>2958.4599999999932</v>
      </c>
      <c r="Z145" s="40">
        <f t="shared" si="51"/>
        <v>1141.6402934746834</v>
      </c>
      <c r="AA145" s="40">
        <f t="shared" si="52"/>
        <v>1816.8197065253098</v>
      </c>
      <c r="AB145" s="45">
        <f t="shared" si="53"/>
        <v>0</v>
      </c>
      <c r="AC145" s="36">
        <f t="shared" si="54"/>
        <v>307229.4555806939</v>
      </c>
    </row>
    <row r="146" spans="1:29" x14ac:dyDescent="0.2">
      <c r="A146" s="34">
        <f t="shared" si="32"/>
        <v>111</v>
      </c>
      <c r="B146" s="40">
        <f t="shared" si="33"/>
        <v>2905.15</v>
      </c>
      <c r="C146" s="40">
        <f t="shared" si="34"/>
        <v>664.68140525714125</v>
      </c>
      <c r="D146" s="40">
        <f t="shared" si="55"/>
        <v>2240.4685947428588</v>
      </c>
      <c r="E146" s="36">
        <f t="shared" si="56"/>
        <v>347594.6856532183</v>
      </c>
      <c r="F146" s="81">
        <f t="shared" si="35"/>
        <v>5.2200000000000003E-2</v>
      </c>
      <c r="G146" s="41">
        <f t="shared" si="36"/>
        <v>2.5000000000000001E-2</v>
      </c>
      <c r="H146" s="42">
        <f t="shared" si="37"/>
        <v>7.7200000000000005E-2</v>
      </c>
      <c r="I146" s="100"/>
      <c r="J146" s="43">
        <f t="shared" si="38"/>
        <v>2726.68</v>
      </c>
      <c r="K146" s="40">
        <f t="shared" si="39"/>
        <v>706.07942380493091</v>
      </c>
      <c r="L146" s="40">
        <f t="shared" si="40"/>
        <v>2020.6005761950689</v>
      </c>
      <c r="M146" s="36">
        <f t="shared" si="57"/>
        <v>342252.99998695642</v>
      </c>
      <c r="N146" s="41">
        <f t="shared" si="41"/>
        <v>1.8499999999999999E-2</v>
      </c>
      <c r="O146" s="44">
        <f t="shared" si="42"/>
        <v>7.0699999999999999E-2</v>
      </c>
      <c r="Q146" s="34">
        <f t="shared" si="43"/>
        <v>111</v>
      </c>
      <c r="R146" s="40">
        <f t="shared" si="44"/>
        <v>2479.2084789069804</v>
      </c>
      <c r="S146" s="40">
        <f t="shared" si="45"/>
        <v>641.99950500099408</v>
      </c>
      <c r="T146" s="40">
        <f t="shared" si="46"/>
        <v>1837.2089739059863</v>
      </c>
      <c r="U146" s="45">
        <f t="shared" si="47"/>
        <v>425.94152109301967</v>
      </c>
      <c r="V146" s="36">
        <f t="shared" si="48"/>
        <v>310763.85086742556</v>
      </c>
      <c r="W146" s="57">
        <f t="shared" si="58"/>
        <v>-80.425431443057505</v>
      </c>
      <c r="X146" s="34">
        <f t="shared" si="49"/>
        <v>111</v>
      </c>
      <c r="Y146" s="40">
        <f t="shared" si="50"/>
        <v>2958.4599999999928</v>
      </c>
      <c r="Z146" s="40">
        <f t="shared" si="51"/>
        <v>1148.3664575370713</v>
      </c>
      <c r="AA146" s="40">
        <f t="shared" si="52"/>
        <v>1810.0935424629215</v>
      </c>
      <c r="AB146" s="45">
        <f t="shared" si="53"/>
        <v>0</v>
      </c>
      <c r="AC146" s="36">
        <f t="shared" si="54"/>
        <v>306081.08912315685</v>
      </c>
    </row>
    <row r="147" spans="1:29" x14ac:dyDescent="0.2">
      <c r="A147" s="34">
        <f t="shared" si="32"/>
        <v>112</v>
      </c>
      <c r="B147" s="40">
        <f t="shared" si="33"/>
        <v>2905.15</v>
      </c>
      <c r="C147" s="40">
        <f t="shared" si="34"/>
        <v>668.95752229762911</v>
      </c>
      <c r="D147" s="40">
        <f t="shared" si="55"/>
        <v>2236.192477702371</v>
      </c>
      <c r="E147" s="36">
        <f t="shared" si="56"/>
        <v>346925.72813092067</v>
      </c>
      <c r="F147" s="81">
        <f t="shared" si="35"/>
        <v>5.2200000000000003E-2</v>
      </c>
      <c r="G147" s="41">
        <f t="shared" si="36"/>
        <v>2.5000000000000001E-2</v>
      </c>
      <c r="H147" s="42">
        <f t="shared" si="37"/>
        <v>7.7200000000000005E-2</v>
      </c>
      <c r="I147" s="100"/>
      <c r="J147" s="43">
        <f t="shared" si="38"/>
        <v>2726.69</v>
      </c>
      <c r="K147" s="40">
        <f t="shared" si="39"/>
        <v>710.24940841018201</v>
      </c>
      <c r="L147" s="40">
        <f t="shared" si="40"/>
        <v>2016.440591589818</v>
      </c>
      <c r="M147" s="36">
        <f t="shared" si="57"/>
        <v>341542.75057854626</v>
      </c>
      <c r="N147" s="41">
        <f t="shared" si="41"/>
        <v>1.8499999999999999E-2</v>
      </c>
      <c r="O147" s="44">
        <f t="shared" si="42"/>
        <v>7.0699999999999999E-2</v>
      </c>
      <c r="Q147" s="34">
        <f t="shared" si="43"/>
        <v>112</v>
      </c>
      <c r="R147" s="40">
        <f t="shared" si="44"/>
        <v>2475.8150583757115</v>
      </c>
      <c r="S147" s="40">
        <f t="shared" si="45"/>
        <v>644.89803701512938</v>
      </c>
      <c r="T147" s="40">
        <f t="shared" si="46"/>
        <v>1830.9170213605821</v>
      </c>
      <c r="U147" s="45">
        <f t="shared" si="47"/>
        <v>429.3349416242886</v>
      </c>
      <c r="V147" s="36">
        <f t="shared" si="48"/>
        <v>309689.61788878613</v>
      </c>
      <c r="W147" s="57">
        <f t="shared" si="58"/>
        <v>-80.899271276642821</v>
      </c>
      <c r="X147" s="34">
        <f t="shared" si="49"/>
        <v>112</v>
      </c>
      <c r="Y147" s="40">
        <f t="shared" si="50"/>
        <v>2958.4599999999932</v>
      </c>
      <c r="Z147" s="40">
        <f t="shared" si="51"/>
        <v>1155.1322499160608</v>
      </c>
      <c r="AA147" s="40">
        <f t="shared" si="52"/>
        <v>1803.3277500839324</v>
      </c>
      <c r="AB147" s="45">
        <f t="shared" si="53"/>
        <v>0</v>
      </c>
      <c r="AC147" s="36">
        <f t="shared" si="54"/>
        <v>304925.95687324076</v>
      </c>
    </row>
    <row r="148" spans="1:29" x14ac:dyDescent="0.2">
      <c r="A148" s="34">
        <f t="shared" si="32"/>
        <v>113</v>
      </c>
      <c r="B148" s="40">
        <f t="shared" si="33"/>
        <v>2905.15</v>
      </c>
      <c r="C148" s="40">
        <f t="shared" si="34"/>
        <v>673.26114902441032</v>
      </c>
      <c r="D148" s="40">
        <f t="shared" si="55"/>
        <v>2231.8888509755898</v>
      </c>
      <c r="E148" s="36">
        <f t="shared" si="56"/>
        <v>346252.46698189626</v>
      </c>
      <c r="F148" s="81">
        <f t="shared" si="35"/>
        <v>5.2200000000000003E-2</v>
      </c>
      <c r="G148" s="41">
        <f t="shared" si="36"/>
        <v>2.5000000000000001E-2</v>
      </c>
      <c r="H148" s="42">
        <f t="shared" si="37"/>
        <v>7.7200000000000005E-2</v>
      </c>
      <c r="I148" s="100"/>
      <c r="J148" s="43">
        <f t="shared" si="38"/>
        <v>2726.68</v>
      </c>
      <c r="K148" s="40">
        <f t="shared" si="39"/>
        <v>714.4239611747314</v>
      </c>
      <c r="L148" s="40">
        <f t="shared" si="40"/>
        <v>2012.2560388252684</v>
      </c>
      <c r="M148" s="36">
        <f t="shared" si="57"/>
        <v>340828.32661737152</v>
      </c>
      <c r="N148" s="41">
        <f t="shared" si="41"/>
        <v>1.8499999999999999E-2</v>
      </c>
      <c r="O148" s="44">
        <f t="shared" si="42"/>
        <v>7.0699999999999999E-2</v>
      </c>
      <c r="Q148" s="34">
        <f t="shared" si="43"/>
        <v>113</v>
      </c>
      <c r="R148" s="40">
        <f t="shared" si="44"/>
        <v>2472.38749000603</v>
      </c>
      <c r="S148" s="40">
        <f t="shared" si="45"/>
        <v>647.79949127793157</v>
      </c>
      <c r="T148" s="40">
        <f t="shared" si="46"/>
        <v>1824.5879987280985</v>
      </c>
      <c r="U148" s="45">
        <f t="shared" si="47"/>
        <v>432.76250999397007</v>
      </c>
      <c r="V148" s="36">
        <f t="shared" si="48"/>
        <v>308609.0558875142</v>
      </c>
      <c r="W148" s="57">
        <f t="shared" si="58"/>
        <v>-81.375902816580947</v>
      </c>
      <c r="X148" s="34">
        <f t="shared" si="49"/>
        <v>113</v>
      </c>
      <c r="Y148" s="40">
        <f t="shared" si="50"/>
        <v>2958.4599999999928</v>
      </c>
      <c r="Z148" s="40">
        <f t="shared" si="51"/>
        <v>1161.9379040884826</v>
      </c>
      <c r="AA148" s="40">
        <f t="shared" si="52"/>
        <v>1796.5220959115102</v>
      </c>
      <c r="AB148" s="45">
        <f t="shared" si="53"/>
        <v>0</v>
      </c>
      <c r="AC148" s="36">
        <f t="shared" si="54"/>
        <v>303764.0189691523</v>
      </c>
    </row>
    <row r="149" spans="1:29" x14ac:dyDescent="0.2">
      <c r="A149" s="34">
        <f t="shared" si="32"/>
        <v>114</v>
      </c>
      <c r="B149" s="40">
        <f t="shared" si="33"/>
        <v>2905.15</v>
      </c>
      <c r="C149" s="40">
        <f t="shared" si="34"/>
        <v>677.59246241646724</v>
      </c>
      <c r="D149" s="40">
        <f t="shared" si="55"/>
        <v>2227.5575375835328</v>
      </c>
      <c r="E149" s="36">
        <f t="shared" si="56"/>
        <v>345574.87451947981</v>
      </c>
      <c r="F149" s="81">
        <f t="shared" si="35"/>
        <v>5.2200000000000003E-2</v>
      </c>
      <c r="G149" s="41">
        <f t="shared" si="36"/>
        <v>2.5000000000000001E-2</v>
      </c>
      <c r="H149" s="42">
        <f t="shared" si="37"/>
        <v>7.7200000000000005E-2</v>
      </c>
      <c r="I149" s="100"/>
      <c r="J149" s="43">
        <f t="shared" si="38"/>
        <v>2726.69</v>
      </c>
      <c r="K149" s="40">
        <f t="shared" si="39"/>
        <v>718.64310901265299</v>
      </c>
      <c r="L149" s="40">
        <f t="shared" si="40"/>
        <v>2008.0468909873471</v>
      </c>
      <c r="M149" s="36">
        <f t="shared" si="57"/>
        <v>340109.6835083589</v>
      </c>
      <c r="N149" s="41">
        <f t="shared" si="41"/>
        <v>1.8499999999999999E-2</v>
      </c>
      <c r="O149" s="44">
        <f t="shared" si="42"/>
        <v>7.0699999999999999E-2</v>
      </c>
      <c r="Q149" s="34">
        <f t="shared" si="43"/>
        <v>114</v>
      </c>
      <c r="R149" s="40">
        <f t="shared" si="44"/>
        <v>2468.9253157883109</v>
      </c>
      <c r="S149" s="40">
        <f t="shared" si="45"/>
        <v>650.7036281843732</v>
      </c>
      <c r="T149" s="40">
        <f t="shared" si="46"/>
        <v>1818.2216876039377</v>
      </c>
      <c r="U149" s="45">
        <f t="shared" si="47"/>
        <v>436.22468421168924</v>
      </c>
      <c r="V149" s="36">
        <f t="shared" si="48"/>
        <v>307522.12757511809</v>
      </c>
      <c r="W149" s="57">
        <f t="shared" si="58"/>
        <v>-81.855342510674745</v>
      </c>
      <c r="X149" s="34">
        <f t="shared" si="49"/>
        <v>114</v>
      </c>
      <c r="Y149" s="40">
        <f t="shared" si="50"/>
        <v>2958.4599999999928</v>
      </c>
      <c r="Z149" s="40">
        <f t="shared" si="51"/>
        <v>1168.7836549067372</v>
      </c>
      <c r="AA149" s="40">
        <f t="shared" si="52"/>
        <v>1789.6763450932556</v>
      </c>
      <c r="AB149" s="45">
        <f t="shared" si="53"/>
        <v>0</v>
      </c>
      <c r="AC149" s="36">
        <f t="shared" si="54"/>
        <v>302595.23531424557</v>
      </c>
    </row>
    <row r="150" spans="1:29" x14ac:dyDescent="0.2">
      <c r="A150" s="34">
        <f t="shared" si="32"/>
        <v>115</v>
      </c>
      <c r="B150" s="40">
        <f t="shared" si="33"/>
        <v>2905.15</v>
      </c>
      <c r="C150" s="40">
        <f t="shared" si="34"/>
        <v>681.9516405913464</v>
      </c>
      <c r="D150" s="40">
        <f t="shared" si="55"/>
        <v>2223.1983594086537</v>
      </c>
      <c r="E150" s="36">
        <f t="shared" si="56"/>
        <v>344892.92287888844</v>
      </c>
      <c r="F150" s="81">
        <f t="shared" si="35"/>
        <v>5.2200000000000003E-2</v>
      </c>
      <c r="G150" s="41">
        <f t="shared" si="36"/>
        <v>2.5000000000000001E-2</v>
      </c>
      <c r="H150" s="42">
        <f t="shared" si="37"/>
        <v>7.7200000000000005E-2</v>
      </c>
      <c r="I150" s="100"/>
      <c r="J150" s="43">
        <f t="shared" si="38"/>
        <v>2726.68</v>
      </c>
      <c r="K150" s="40">
        <f t="shared" si="39"/>
        <v>722.8671146632521</v>
      </c>
      <c r="L150" s="40">
        <f t="shared" si="40"/>
        <v>2003.8128853367477</v>
      </c>
      <c r="M150" s="36">
        <f t="shared" si="57"/>
        <v>339386.81639369566</v>
      </c>
      <c r="N150" s="41">
        <f t="shared" si="41"/>
        <v>1.8499999999999999E-2</v>
      </c>
      <c r="O150" s="44">
        <f t="shared" si="42"/>
        <v>7.0699999999999999E-2</v>
      </c>
      <c r="Q150" s="34">
        <f t="shared" si="43"/>
        <v>115</v>
      </c>
      <c r="R150" s="40">
        <f t="shared" si="44"/>
        <v>2465.4280696239493</v>
      </c>
      <c r="S150" s="40">
        <f t="shared" si="45"/>
        <v>653.61020132721205</v>
      </c>
      <c r="T150" s="40">
        <f t="shared" si="46"/>
        <v>1811.8178682967373</v>
      </c>
      <c r="U150" s="45">
        <f t="shared" si="47"/>
        <v>439.72193037605075</v>
      </c>
      <c r="V150" s="36">
        <f t="shared" si="48"/>
        <v>306428.79544341483</v>
      </c>
      <c r="W150" s="57">
        <f t="shared" si="58"/>
        <v>-82.337606903633741</v>
      </c>
      <c r="X150" s="34">
        <f t="shared" si="49"/>
        <v>115</v>
      </c>
      <c r="Y150" s="40">
        <f t="shared" si="50"/>
        <v>2958.4599999999932</v>
      </c>
      <c r="Z150" s="40">
        <f t="shared" si="51"/>
        <v>1175.6697386068965</v>
      </c>
      <c r="AA150" s="40">
        <f t="shared" si="52"/>
        <v>1782.7902613930967</v>
      </c>
      <c r="AB150" s="45">
        <f t="shared" si="53"/>
        <v>0</v>
      </c>
      <c r="AC150" s="36">
        <f t="shared" si="54"/>
        <v>301419.56557563867</v>
      </c>
    </row>
    <row r="151" spans="1:29" x14ac:dyDescent="0.2">
      <c r="A151" s="34">
        <f t="shared" si="32"/>
        <v>116</v>
      </c>
      <c r="B151" s="40">
        <f t="shared" si="33"/>
        <v>2905.15</v>
      </c>
      <c r="C151" s="40">
        <f t="shared" si="34"/>
        <v>686.33886281248442</v>
      </c>
      <c r="D151" s="40">
        <f t="shared" si="55"/>
        <v>2218.8111371875157</v>
      </c>
      <c r="E151" s="36">
        <f t="shared" si="56"/>
        <v>344206.58401607594</v>
      </c>
      <c r="F151" s="81">
        <f t="shared" si="35"/>
        <v>5.2200000000000003E-2</v>
      </c>
      <c r="G151" s="41">
        <f t="shared" si="36"/>
        <v>2.5000000000000001E-2</v>
      </c>
      <c r="H151" s="42">
        <f t="shared" si="37"/>
        <v>7.7200000000000005E-2</v>
      </c>
      <c r="I151" s="100"/>
      <c r="J151" s="43">
        <f t="shared" si="38"/>
        <v>2726.69</v>
      </c>
      <c r="K151" s="40">
        <f t="shared" si="39"/>
        <v>727.13600674714303</v>
      </c>
      <c r="L151" s="40">
        <f t="shared" si="40"/>
        <v>1999.553993252857</v>
      </c>
      <c r="M151" s="36">
        <f t="shared" si="57"/>
        <v>338659.68038694852</v>
      </c>
      <c r="N151" s="41">
        <f t="shared" si="41"/>
        <v>1.8499999999999999E-2</v>
      </c>
      <c r="O151" s="44">
        <f t="shared" si="42"/>
        <v>7.0699999999999999E-2</v>
      </c>
      <c r="Q151" s="34">
        <f t="shared" si="43"/>
        <v>116</v>
      </c>
      <c r="R151" s="40">
        <f t="shared" si="44"/>
        <v>2461.8952771457366</v>
      </c>
      <c r="S151" s="40">
        <f t="shared" si="45"/>
        <v>656.51895732495109</v>
      </c>
      <c r="T151" s="40">
        <f t="shared" si="46"/>
        <v>1805.3763198207855</v>
      </c>
      <c r="U151" s="45">
        <f t="shared" si="47"/>
        <v>443.25472285426349</v>
      </c>
      <c r="V151" s="36">
        <f t="shared" si="48"/>
        <v>305329.02176323562</v>
      </c>
      <c r="W151" s="57">
        <f t="shared" si="58"/>
        <v>-82.822712637640734</v>
      </c>
      <c r="X151" s="34">
        <f t="shared" si="49"/>
        <v>116</v>
      </c>
      <c r="Y151" s="40">
        <f t="shared" si="50"/>
        <v>2958.4599999999932</v>
      </c>
      <c r="Z151" s="40">
        <f t="shared" si="51"/>
        <v>1182.5963928168553</v>
      </c>
      <c r="AA151" s="40">
        <f t="shared" si="52"/>
        <v>1775.8636071831379</v>
      </c>
      <c r="AB151" s="45">
        <f t="shared" si="53"/>
        <v>0</v>
      </c>
      <c r="AC151" s="36">
        <f t="shared" si="54"/>
        <v>300236.96918282181</v>
      </c>
    </row>
    <row r="152" spans="1:29" x14ac:dyDescent="0.2">
      <c r="A152" s="34">
        <f t="shared" si="32"/>
        <v>117</v>
      </c>
      <c r="B152" s="40">
        <f t="shared" si="33"/>
        <v>2905.15</v>
      </c>
      <c r="C152" s="40">
        <f t="shared" si="34"/>
        <v>690.75430949657812</v>
      </c>
      <c r="D152" s="40">
        <f t="shared" si="55"/>
        <v>2214.395690503422</v>
      </c>
      <c r="E152" s="36">
        <f t="shared" si="56"/>
        <v>343515.82970657939</v>
      </c>
      <c r="F152" s="81">
        <f t="shared" si="35"/>
        <v>5.2200000000000003E-2</v>
      </c>
      <c r="G152" s="41">
        <f t="shared" si="36"/>
        <v>2.5000000000000001E-2</v>
      </c>
      <c r="H152" s="42">
        <f t="shared" si="37"/>
        <v>7.7200000000000005E-2</v>
      </c>
      <c r="I152" s="100"/>
      <c r="J152" s="43">
        <f t="shared" si="38"/>
        <v>2726.68</v>
      </c>
      <c r="K152" s="40">
        <f t="shared" si="39"/>
        <v>731.41004972022824</v>
      </c>
      <c r="L152" s="40">
        <f t="shared" si="40"/>
        <v>1995.2699502797716</v>
      </c>
      <c r="M152" s="36">
        <f t="shared" si="57"/>
        <v>337928.27033722831</v>
      </c>
      <c r="N152" s="41">
        <f t="shared" si="41"/>
        <v>1.8499999999999999E-2</v>
      </c>
      <c r="O152" s="44">
        <f t="shared" si="42"/>
        <v>7.0699999999999999E-2</v>
      </c>
      <c r="Q152" s="34">
        <f t="shared" si="43"/>
        <v>117</v>
      </c>
      <c r="R152" s="40">
        <f t="shared" si="44"/>
        <v>2458.3264555334313</v>
      </c>
      <c r="S152" s="40">
        <f t="shared" si="45"/>
        <v>659.42963564503475</v>
      </c>
      <c r="T152" s="40">
        <f t="shared" si="46"/>
        <v>1798.8968198883965</v>
      </c>
      <c r="U152" s="45">
        <f t="shared" si="47"/>
        <v>446.82354446656882</v>
      </c>
      <c r="V152" s="36">
        <f t="shared" si="48"/>
        <v>304222.76858312404</v>
      </c>
      <c r="W152" s="57">
        <f t="shared" si="58"/>
        <v>-83.310676452931148</v>
      </c>
      <c r="X152" s="34">
        <f t="shared" si="49"/>
        <v>117</v>
      </c>
      <c r="Y152" s="40">
        <f t="shared" si="50"/>
        <v>2958.4599999999932</v>
      </c>
      <c r="Z152" s="40">
        <f t="shared" si="51"/>
        <v>1189.5638565645347</v>
      </c>
      <c r="AA152" s="40">
        <f t="shared" si="52"/>
        <v>1768.8961434354585</v>
      </c>
      <c r="AB152" s="45">
        <f t="shared" si="53"/>
        <v>0</v>
      </c>
      <c r="AC152" s="36">
        <f t="shared" si="54"/>
        <v>299047.40532625729</v>
      </c>
    </row>
    <row r="153" spans="1:29" x14ac:dyDescent="0.2">
      <c r="A153" s="34">
        <f t="shared" si="32"/>
        <v>118</v>
      </c>
      <c r="B153" s="40">
        <f t="shared" si="33"/>
        <v>2905.15</v>
      </c>
      <c r="C153" s="40">
        <f t="shared" si="34"/>
        <v>695.19816222100599</v>
      </c>
      <c r="D153" s="40">
        <f t="shared" si="55"/>
        <v>2209.9518377789941</v>
      </c>
      <c r="E153" s="36">
        <f t="shared" si="56"/>
        <v>342820.63154435839</v>
      </c>
      <c r="F153" s="81">
        <f t="shared" si="35"/>
        <v>5.2200000000000003E-2</v>
      </c>
      <c r="G153" s="41">
        <f t="shared" si="36"/>
        <v>2.5000000000000001E-2</v>
      </c>
      <c r="H153" s="42">
        <f t="shared" si="37"/>
        <v>7.7200000000000005E-2</v>
      </c>
      <c r="I153" s="100"/>
      <c r="J153" s="43">
        <f t="shared" si="38"/>
        <v>2726.69</v>
      </c>
      <c r="K153" s="40">
        <f t="shared" si="39"/>
        <v>735.72927392982979</v>
      </c>
      <c r="L153" s="40">
        <f t="shared" si="40"/>
        <v>1990.9607260701703</v>
      </c>
      <c r="M153" s="36">
        <f t="shared" si="57"/>
        <v>337192.54106329847</v>
      </c>
      <c r="N153" s="41">
        <f t="shared" si="41"/>
        <v>1.8499999999999999E-2</v>
      </c>
      <c r="O153" s="44">
        <f t="shared" si="42"/>
        <v>7.0699999999999999E-2</v>
      </c>
      <c r="Q153" s="34">
        <f t="shared" si="43"/>
        <v>118</v>
      </c>
      <c r="R153" s="40">
        <f t="shared" si="44"/>
        <v>2454.7211133243627</v>
      </c>
      <c r="S153" s="40">
        <f t="shared" si="45"/>
        <v>662.3419684221235</v>
      </c>
      <c r="T153" s="40">
        <f t="shared" si="46"/>
        <v>1792.3791449022392</v>
      </c>
      <c r="U153" s="45">
        <f t="shared" si="47"/>
        <v>450.42888667563739</v>
      </c>
      <c r="V153" s="36">
        <f t="shared" si="48"/>
        <v>303109.9977280263</v>
      </c>
      <c r="W153" s="57">
        <f t="shared" si="58"/>
        <v>-83.801515188366466</v>
      </c>
      <c r="X153" s="34">
        <f t="shared" si="49"/>
        <v>118</v>
      </c>
      <c r="Y153" s="40">
        <f t="shared" si="50"/>
        <v>2958.4599999999932</v>
      </c>
      <c r="Z153" s="40">
        <f t="shared" si="51"/>
        <v>1196.5723702861274</v>
      </c>
      <c r="AA153" s="40">
        <f t="shared" si="52"/>
        <v>1761.8876297138659</v>
      </c>
      <c r="AB153" s="45">
        <f t="shared" si="53"/>
        <v>0</v>
      </c>
      <c r="AC153" s="36">
        <f t="shared" si="54"/>
        <v>297850.83295597119</v>
      </c>
    </row>
    <row r="154" spans="1:29" x14ac:dyDescent="0.2">
      <c r="A154" s="34">
        <f t="shared" si="32"/>
        <v>119</v>
      </c>
      <c r="B154" s="40">
        <f t="shared" si="33"/>
        <v>2905.15</v>
      </c>
      <c r="C154" s="40">
        <f t="shared" si="34"/>
        <v>699.67060373129425</v>
      </c>
      <c r="D154" s="40">
        <f t="shared" si="55"/>
        <v>2205.4793962687058</v>
      </c>
      <c r="E154" s="36">
        <f t="shared" si="56"/>
        <v>342120.96094062709</v>
      </c>
      <c r="F154" s="81">
        <f t="shared" si="35"/>
        <v>5.2200000000000003E-2</v>
      </c>
      <c r="G154" s="41">
        <f t="shared" si="36"/>
        <v>2.5000000000000001E-2</v>
      </c>
      <c r="H154" s="42">
        <f t="shared" si="37"/>
        <v>7.7200000000000005E-2</v>
      </c>
      <c r="I154" s="100"/>
      <c r="J154" s="43">
        <f t="shared" si="38"/>
        <v>2726.68</v>
      </c>
      <c r="K154" s="40">
        <f t="shared" si="39"/>
        <v>740.05394556873284</v>
      </c>
      <c r="L154" s="40">
        <f t="shared" si="40"/>
        <v>1986.626054431267</v>
      </c>
      <c r="M154" s="36">
        <f t="shared" si="57"/>
        <v>336452.48711772973</v>
      </c>
      <c r="N154" s="41">
        <f t="shared" si="41"/>
        <v>1.8499999999999999E-2</v>
      </c>
      <c r="O154" s="44">
        <f t="shared" si="42"/>
        <v>7.0699999999999999E-2</v>
      </c>
      <c r="Q154" s="34">
        <f t="shared" si="43"/>
        <v>119</v>
      </c>
      <c r="R154" s="40">
        <f t="shared" si="44"/>
        <v>2451.07875021892</v>
      </c>
      <c r="S154" s="40">
        <f t="shared" si="45"/>
        <v>665.25568027129839</v>
      </c>
      <c r="T154" s="40">
        <f t="shared" si="46"/>
        <v>1785.8230699476217</v>
      </c>
      <c r="U154" s="45">
        <f t="shared" si="47"/>
        <v>454.07124978108004</v>
      </c>
      <c r="V154" s="36">
        <f t="shared" si="48"/>
        <v>301990.67079797393</v>
      </c>
      <c r="W154" s="57">
        <f t="shared" si="58"/>
        <v>-84.295245782018128</v>
      </c>
      <c r="X154" s="34">
        <f t="shared" si="49"/>
        <v>119</v>
      </c>
      <c r="Y154" s="40">
        <f t="shared" si="50"/>
        <v>2958.4599999999932</v>
      </c>
      <c r="Z154" s="40">
        <f t="shared" si="51"/>
        <v>1203.6221758343966</v>
      </c>
      <c r="AA154" s="40">
        <f t="shared" si="52"/>
        <v>1754.8378241655967</v>
      </c>
      <c r="AB154" s="45">
        <f t="shared" si="53"/>
        <v>0</v>
      </c>
      <c r="AC154" s="36">
        <f t="shared" si="54"/>
        <v>296647.21078013681</v>
      </c>
    </row>
    <row r="155" spans="1:29" x14ac:dyDescent="0.2">
      <c r="A155" s="46">
        <f t="shared" si="32"/>
        <v>120</v>
      </c>
      <c r="B155" s="47">
        <f t="shared" si="33"/>
        <v>2905.15</v>
      </c>
      <c r="C155" s="47">
        <f t="shared" si="34"/>
        <v>704.17181794863245</v>
      </c>
      <c r="D155" s="47">
        <f t="shared" si="55"/>
        <v>2200.9781820513676</v>
      </c>
      <c r="E155" s="48">
        <f t="shared" si="56"/>
        <v>341416.78912267846</v>
      </c>
      <c r="F155" s="81">
        <f t="shared" si="35"/>
        <v>5.2200000000000003E-2</v>
      </c>
      <c r="G155" s="49">
        <f t="shared" si="36"/>
        <v>2.5000000000000001E-2</v>
      </c>
      <c r="H155" s="50">
        <f t="shared" si="37"/>
        <v>7.7200000000000005E-2</v>
      </c>
      <c r="I155" s="100"/>
      <c r="J155" s="43">
        <f t="shared" si="38"/>
        <v>2726.69</v>
      </c>
      <c r="K155" s="40">
        <f t="shared" si="39"/>
        <v>744.42409673137581</v>
      </c>
      <c r="L155" s="47">
        <f t="shared" si="40"/>
        <v>1982.2659032686242</v>
      </c>
      <c r="M155" s="48">
        <f t="shared" si="57"/>
        <v>335708.06302099838</v>
      </c>
      <c r="N155" s="49">
        <f t="shared" si="41"/>
        <v>1.8499999999999999E-2</v>
      </c>
      <c r="O155" s="44">
        <f t="shared" si="42"/>
        <v>7.0699999999999999E-2</v>
      </c>
      <c r="P155" s="51"/>
      <c r="Q155" s="46">
        <f t="shared" si="43"/>
        <v>120</v>
      </c>
      <c r="R155" s="40">
        <f t="shared" si="44"/>
        <v>2447.3988568807576</v>
      </c>
      <c r="S155" s="47">
        <f t="shared" si="45"/>
        <v>668.17048809602807</v>
      </c>
      <c r="T155" s="47">
        <f t="shared" si="46"/>
        <v>1779.2283687847296</v>
      </c>
      <c r="U155" s="52">
        <f t="shared" si="47"/>
        <v>457.75114311924244</v>
      </c>
      <c r="V155" s="48">
        <f t="shared" si="48"/>
        <v>300864.74916675867</v>
      </c>
      <c r="W155" s="57">
        <f t="shared" si="58"/>
        <v>-84.791885271750289</v>
      </c>
      <c r="X155" s="34">
        <f t="shared" si="49"/>
        <v>120</v>
      </c>
      <c r="Y155" s="40">
        <f t="shared" si="50"/>
        <v>2958.4599999999937</v>
      </c>
      <c r="Z155" s="47">
        <f t="shared" si="51"/>
        <v>1210.7135164870208</v>
      </c>
      <c r="AA155" s="40">
        <f t="shared" si="52"/>
        <v>1747.7464835129729</v>
      </c>
      <c r="AB155" s="52">
        <f t="shared" si="53"/>
        <v>0</v>
      </c>
      <c r="AC155" s="48">
        <f t="shared" si="54"/>
        <v>295436.49726364977</v>
      </c>
    </row>
    <row r="156" spans="1:29" x14ac:dyDescent="0.2">
      <c r="A156" s="34">
        <f t="shared" si="32"/>
        <v>121</v>
      </c>
      <c r="B156" s="40">
        <f t="shared" si="33"/>
        <v>2905.15</v>
      </c>
      <c r="C156" s="40">
        <f t="shared" si="34"/>
        <v>708.70198997743501</v>
      </c>
      <c r="D156" s="40">
        <f t="shared" si="55"/>
        <v>2196.4480100225651</v>
      </c>
      <c r="E156" s="36">
        <f t="shared" si="56"/>
        <v>340708.08713270101</v>
      </c>
      <c r="F156" s="81">
        <f t="shared" si="35"/>
        <v>5.2200000000000003E-2</v>
      </c>
      <c r="G156" s="41">
        <f t="shared" si="36"/>
        <v>2.5000000000000001E-2</v>
      </c>
      <c r="H156" s="42">
        <f t="shared" si="37"/>
        <v>7.7200000000000005E-2</v>
      </c>
      <c r="I156" s="100"/>
      <c r="J156" s="43">
        <f t="shared" si="38"/>
        <v>2726.68</v>
      </c>
      <c r="K156" s="40">
        <f t="shared" si="39"/>
        <v>748.79999536795117</v>
      </c>
      <c r="L156" s="40">
        <f t="shared" si="40"/>
        <v>1977.8800046320487</v>
      </c>
      <c r="M156" s="36">
        <f t="shared" si="57"/>
        <v>334959.26302563044</v>
      </c>
      <c r="N156" s="41">
        <f t="shared" si="41"/>
        <v>1.8499999999999999E-2</v>
      </c>
      <c r="O156" s="44">
        <f t="shared" si="42"/>
        <v>7.0699999999999999E-2</v>
      </c>
      <c r="Q156" s="34">
        <f t="shared" si="43"/>
        <v>121</v>
      </c>
      <c r="R156" s="40">
        <f t="shared" si="44"/>
        <v>2443.680914731553</v>
      </c>
      <c r="S156" s="40">
        <f t="shared" si="45"/>
        <v>671.08610089073341</v>
      </c>
      <c r="T156" s="40">
        <f t="shared" si="46"/>
        <v>1772.5948138408196</v>
      </c>
      <c r="U156" s="45">
        <f t="shared" si="47"/>
        <v>461.46908526844709</v>
      </c>
      <c r="V156" s="36">
        <f t="shared" si="48"/>
        <v>299732.19398059952</v>
      </c>
      <c r="W156" s="57">
        <f t="shared" si="58"/>
        <v>-85.291450795809624</v>
      </c>
      <c r="X156" s="34">
        <f t="shared" si="49"/>
        <v>121</v>
      </c>
      <c r="Y156" s="40">
        <f t="shared" si="50"/>
        <v>2958.4599999999932</v>
      </c>
      <c r="Z156" s="40">
        <f t="shared" si="51"/>
        <v>1217.8466369549901</v>
      </c>
      <c r="AA156" s="40">
        <f t="shared" si="52"/>
        <v>1740.6133630450031</v>
      </c>
      <c r="AB156" s="45">
        <f t="shared" si="53"/>
        <v>0</v>
      </c>
      <c r="AC156" s="36">
        <f t="shared" si="54"/>
        <v>294218.65062669478</v>
      </c>
    </row>
    <row r="157" spans="1:29" x14ac:dyDescent="0.2">
      <c r="A157" s="34">
        <f t="shared" si="32"/>
        <v>122</v>
      </c>
      <c r="B157" s="40">
        <f t="shared" si="33"/>
        <v>2905.15</v>
      </c>
      <c r="C157" s="40">
        <f t="shared" si="34"/>
        <v>713.26130611295685</v>
      </c>
      <c r="D157" s="40">
        <f t="shared" si="55"/>
        <v>2191.8886938870432</v>
      </c>
      <c r="E157" s="36">
        <f t="shared" si="56"/>
        <v>339994.82582658803</v>
      </c>
      <c r="F157" s="81">
        <f t="shared" si="35"/>
        <v>5.2200000000000003E-2</v>
      </c>
      <c r="G157" s="41">
        <f t="shared" si="36"/>
        <v>2.5000000000000001E-2</v>
      </c>
      <c r="H157" s="42">
        <f t="shared" si="37"/>
        <v>7.7200000000000005E-2</v>
      </c>
      <c r="I157" s="100"/>
      <c r="J157" s="43">
        <f t="shared" si="38"/>
        <v>2726.69</v>
      </c>
      <c r="K157" s="40">
        <f t="shared" si="39"/>
        <v>753.22167534066079</v>
      </c>
      <c r="L157" s="40">
        <f t="shared" si="40"/>
        <v>1973.4683246593393</v>
      </c>
      <c r="M157" s="36">
        <f t="shared" si="57"/>
        <v>334206.04135028977</v>
      </c>
      <c r="N157" s="41">
        <f t="shared" si="41"/>
        <v>1.8499999999999999E-2</v>
      </c>
      <c r="O157" s="44">
        <f t="shared" si="42"/>
        <v>7.0699999999999999E-2</v>
      </c>
      <c r="Q157" s="34">
        <f t="shared" si="43"/>
        <v>122</v>
      </c>
      <c r="R157" s="40">
        <f t="shared" si="44"/>
        <v>2439.9243957401391</v>
      </c>
      <c r="S157" s="40">
        <f t="shared" si="45"/>
        <v>674.00221953777373</v>
      </c>
      <c r="T157" s="40">
        <f t="shared" si="46"/>
        <v>1765.9221762023653</v>
      </c>
      <c r="U157" s="45">
        <f t="shared" si="47"/>
        <v>465.22560425986103</v>
      </c>
      <c r="V157" s="36">
        <f t="shared" si="48"/>
        <v>298592.96615680185</v>
      </c>
      <c r="W157" s="57">
        <f t="shared" si="58"/>
        <v>-85.793959593414911</v>
      </c>
      <c r="X157" s="34">
        <f t="shared" si="49"/>
        <v>122</v>
      </c>
      <c r="Y157" s="40">
        <f t="shared" si="50"/>
        <v>2958.4599999999932</v>
      </c>
      <c r="Z157" s="40">
        <f t="shared" si="51"/>
        <v>1225.0217833910497</v>
      </c>
      <c r="AA157" s="40">
        <f t="shared" si="52"/>
        <v>1733.4382166089435</v>
      </c>
      <c r="AB157" s="45">
        <f t="shared" si="53"/>
        <v>0</v>
      </c>
      <c r="AC157" s="36">
        <f t="shared" si="54"/>
        <v>292993.62884330371</v>
      </c>
    </row>
    <row r="158" spans="1:29" x14ac:dyDescent="0.2">
      <c r="A158" s="34">
        <f t="shared" si="32"/>
        <v>123</v>
      </c>
      <c r="B158" s="40">
        <f t="shared" si="33"/>
        <v>2905.15</v>
      </c>
      <c r="C158" s="40">
        <f t="shared" si="34"/>
        <v>717.84995384895046</v>
      </c>
      <c r="D158" s="40">
        <f t="shared" si="55"/>
        <v>2187.3000461510496</v>
      </c>
      <c r="E158" s="36">
        <f t="shared" si="56"/>
        <v>339276.9758727391</v>
      </c>
      <c r="F158" s="81">
        <f t="shared" si="35"/>
        <v>5.2200000000000003E-2</v>
      </c>
      <c r="G158" s="41">
        <f t="shared" si="36"/>
        <v>2.5000000000000001E-2</v>
      </c>
      <c r="H158" s="42">
        <f t="shared" si="37"/>
        <v>7.7200000000000005E-2</v>
      </c>
      <c r="I158" s="100"/>
      <c r="J158" s="43">
        <f t="shared" si="38"/>
        <v>2726.68</v>
      </c>
      <c r="K158" s="40">
        <f t="shared" si="39"/>
        <v>757.64940637787595</v>
      </c>
      <c r="L158" s="40">
        <f t="shared" si="40"/>
        <v>1969.0305936221239</v>
      </c>
      <c r="M158" s="36">
        <f t="shared" si="57"/>
        <v>333448.39194391191</v>
      </c>
      <c r="N158" s="41">
        <f t="shared" si="41"/>
        <v>1.8499999999999999E-2</v>
      </c>
      <c r="O158" s="44">
        <f t="shared" si="42"/>
        <v>7.0699999999999999E-2</v>
      </c>
      <c r="Q158" s="34">
        <f t="shared" si="43"/>
        <v>123</v>
      </c>
      <c r="R158" s="40">
        <f t="shared" si="44"/>
        <v>2436.1287622058348</v>
      </c>
      <c r="S158" s="40">
        <f t="shared" si="45"/>
        <v>676.91853659867729</v>
      </c>
      <c r="T158" s="40">
        <f t="shared" si="46"/>
        <v>1759.2102256071576</v>
      </c>
      <c r="U158" s="45">
        <f t="shared" si="47"/>
        <v>469.02123779416524</v>
      </c>
      <c r="V158" s="36">
        <f t="shared" si="48"/>
        <v>297447.02638240898</v>
      </c>
      <c r="W158" s="57">
        <f t="shared" si="58"/>
        <v>-86.299429005352977</v>
      </c>
      <c r="X158" s="34">
        <f t="shared" si="49"/>
        <v>123</v>
      </c>
      <c r="Y158" s="40">
        <f t="shared" si="50"/>
        <v>2958.4599999999932</v>
      </c>
      <c r="Z158" s="40">
        <f t="shared" si="51"/>
        <v>1232.2392033981955</v>
      </c>
      <c r="AA158" s="40">
        <f t="shared" si="52"/>
        <v>1726.2207966017977</v>
      </c>
      <c r="AB158" s="45">
        <f t="shared" si="53"/>
        <v>0</v>
      </c>
      <c r="AC158" s="36">
        <f t="shared" si="54"/>
        <v>291761.38963990554</v>
      </c>
    </row>
    <row r="159" spans="1:29" x14ac:dyDescent="0.2">
      <c r="A159" s="34">
        <f t="shared" si="32"/>
        <v>124</v>
      </c>
      <c r="B159" s="40">
        <f t="shared" si="33"/>
        <v>2905.15</v>
      </c>
      <c r="C159" s="40">
        <f t="shared" si="34"/>
        <v>722.46812188537842</v>
      </c>
      <c r="D159" s="40">
        <f t="shared" si="55"/>
        <v>2182.6818781146217</v>
      </c>
      <c r="E159" s="36">
        <f t="shared" si="56"/>
        <v>338554.50775085372</v>
      </c>
      <c r="F159" s="81">
        <f t="shared" si="35"/>
        <v>5.2200000000000003E-2</v>
      </c>
      <c r="G159" s="41">
        <f t="shared" si="36"/>
        <v>2.5000000000000001E-2</v>
      </c>
      <c r="H159" s="42">
        <f t="shared" si="37"/>
        <v>7.7200000000000005E-2</v>
      </c>
      <c r="I159" s="100"/>
      <c r="J159" s="43">
        <f t="shared" si="38"/>
        <v>2726.69</v>
      </c>
      <c r="K159" s="40">
        <f t="shared" si="39"/>
        <v>762.12322413045263</v>
      </c>
      <c r="L159" s="40">
        <f t="shared" si="40"/>
        <v>1964.5667758695474</v>
      </c>
      <c r="M159" s="36">
        <f t="shared" si="57"/>
        <v>332686.26871978148</v>
      </c>
      <c r="N159" s="41">
        <f t="shared" si="41"/>
        <v>1.8499999999999999E-2</v>
      </c>
      <c r="O159" s="44">
        <f t="shared" si="42"/>
        <v>7.0699999999999999E-2</v>
      </c>
      <c r="Q159" s="34">
        <f t="shared" si="43"/>
        <v>124</v>
      </c>
      <c r="R159" s="40">
        <f t="shared" si="44"/>
        <v>2432.2934665357861</v>
      </c>
      <c r="S159" s="40">
        <f t="shared" si="45"/>
        <v>679.83473609942666</v>
      </c>
      <c r="T159" s="40">
        <f t="shared" si="46"/>
        <v>1752.4587304363595</v>
      </c>
      <c r="U159" s="45">
        <f t="shared" si="47"/>
        <v>472.85653346421395</v>
      </c>
      <c r="V159" s="36">
        <f t="shared" si="48"/>
        <v>296294.33511284535</v>
      </c>
      <c r="W159" s="57">
        <f t="shared" si="58"/>
        <v>-86.807876474576233</v>
      </c>
      <c r="X159" s="34">
        <f t="shared" si="49"/>
        <v>124</v>
      </c>
      <c r="Y159" s="40">
        <f t="shared" si="50"/>
        <v>2958.4599999999937</v>
      </c>
      <c r="Z159" s="40">
        <f t="shared" si="51"/>
        <v>1239.4991460382168</v>
      </c>
      <c r="AA159" s="40">
        <f t="shared" si="52"/>
        <v>1718.9608539617768</v>
      </c>
      <c r="AB159" s="45">
        <f t="shared" si="53"/>
        <v>0</v>
      </c>
      <c r="AC159" s="36">
        <f t="shared" si="54"/>
        <v>290521.89049386734</v>
      </c>
    </row>
    <row r="160" spans="1:29" x14ac:dyDescent="0.2">
      <c r="A160" s="34">
        <f t="shared" si="32"/>
        <v>125</v>
      </c>
      <c r="B160" s="40">
        <f t="shared" si="33"/>
        <v>2905.15</v>
      </c>
      <c r="C160" s="40">
        <f t="shared" si="34"/>
        <v>727.11600013617408</v>
      </c>
      <c r="D160" s="40">
        <f t="shared" si="55"/>
        <v>2178.033999863826</v>
      </c>
      <c r="E160" s="36">
        <f t="shared" si="56"/>
        <v>337827.39175071754</v>
      </c>
      <c r="F160" s="81">
        <f t="shared" si="35"/>
        <v>5.2200000000000003E-2</v>
      </c>
      <c r="G160" s="41">
        <f t="shared" si="36"/>
        <v>2.5000000000000001E-2</v>
      </c>
      <c r="H160" s="42">
        <f t="shared" si="37"/>
        <v>7.7200000000000005E-2</v>
      </c>
      <c r="I160" s="100"/>
      <c r="J160" s="43">
        <f t="shared" si="38"/>
        <v>2726.68</v>
      </c>
      <c r="K160" s="40">
        <f t="shared" si="39"/>
        <v>766.60340012595384</v>
      </c>
      <c r="L160" s="40">
        <f t="shared" si="40"/>
        <v>1960.076599874046</v>
      </c>
      <c r="M160" s="36">
        <f t="shared" si="57"/>
        <v>331919.66531965556</v>
      </c>
      <c r="N160" s="41">
        <f t="shared" si="41"/>
        <v>1.8499999999999999E-2</v>
      </c>
      <c r="O160" s="44">
        <f t="shared" si="42"/>
        <v>7.0699999999999999E-2</v>
      </c>
      <c r="Q160" s="34">
        <f t="shared" si="43"/>
        <v>125</v>
      </c>
      <c r="R160" s="40">
        <f t="shared" si="44"/>
        <v>2428.4179510161175</v>
      </c>
      <c r="S160" s="40">
        <f t="shared" si="45"/>
        <v>682.7504933096036</v>
      </c>
      <c r="T160" s="40">
        <f t="shared" si="46"/>
        <v>1745.6674577065139</v>
      </c>
      <c r="U160" s="45">
        <f t="shared" si="47"/>
        <v>476.73204898388258</v>
      </c>
      <c r="V160" s="36">
        <f t="shared" si="48"/>
        <v>295134.85257055191</v>
      </c>
      <c r="W160" s="57">
        <f t="shared" si="58"/>
        <v>-87.3193195468059</v>
      </c>
      <c r="X160" s="34">
        <f t="shared" si="49"/>
        <v>125</v>
      </c>
      <c r="Y160" s="40">
        <f t="shared" si="50"/>
        <v>2958.4599999999937</v>
      </c>
      <c r="Z160" s="40">
        <f t="shared" si="51"/>
        <v>1246.8018618402921</v>
      </c>
      <c r="AA160" s="40">
        <f t="shared" si="52"/>
        <v>1711.6581381597016</v>
      </c>
      <c r="AB160" s="45">
        <f t="shared" si="53"/>
        <v>0</v>
      </c>
      <c r="AC160" s="36">
        <f t="shared" si="54"/>
        <v>289275.08863202704</v>
      </c>
    </row>
    <row r="161" spans="1:29" x14ac:dyDescent="0.2">
      <c r="A161" s="34">
        <f t="shared" si="32"/>
        <v>126</v>
      </c>
      <c r="B161" s="40">
        <f t="shared" si="33"/>
        <v>2905.15</v>
      </c>
      <c r="C161" s="40">
        <f t="shared" si="34"/>
        <v>731.7937797370505</v>
      </c>
      <c r="D161" s="40">
        <f t="shared" si="55"/>
        <v>2173.3562202629496</v>
      </c>
      <c r="E161" s="36">
        <f t="shared" si="56"/>
        <v>337095.59797098051</v>
      </c>
      <c r="F161" s="81">
        <f t="shared" si="35"/>
        <v>5.2200000000000003E-2</v>
      </c>
      <c r="G161" s="41">
        <f t="shared" si="36"/>
        <v>2.5000000000000001E-2</v>
      </c>
      <c r="H161" s="42">
        <f t="shared" si="37"/>
        <v>7.7200000000000005E-2</v>
      </c>
      <c r="I161" s="100"/>
      <c r="J161" s="43">
        <f t="shared" si="38"/>
        <v>2726.68</v>
      </c>
      <c r="K161" s="40">
        <f t="shared" si="39"/>
        <v>771.11997182502932</v>
      </c>
      <c r="L161" s="40">
        <f t="shared" si="40"/>
        <v>1955.5600281749705</v>
      </c>
      <c r="M161" s="36">
        <f t="shared" si="57"/>
        <v>331148.54534783051</v>
      </c>
      <c r="N161" s="41">
        <f t="shared" si="41"/>
        <v>1.8499999999999999E-2</v>
      </c>
      <c r="O161" s="44">
        <f t="shared" si="42"/>
        <v>7.0699999999999999E-2</v>
      </c>
      <c r="Q161" s="34">
        <f t="shared" si="43"/>
        <v>126</v>
      </c>
      <c r="R161" s="40">
        <f t="shared" si="44"/>
        <v>2424.5016475767006</v>
      </c>
      <c r="S161" s="40">
        <f t="shared" si="45"/>
        <v>685.66547451519909</v>
      </c>
      <c r="T161" s="40">
        <f t="shared" si="46"/>
        <v>1738.8361730615015</v>
      </c>
      <c r="U161" s="45">
        <f t="shared" si="47"/>
        <v>480.64835242329946</v>
      </c>
      <c r="V161" s="36">
        <f t="shared" si="48"/>
        <v>293968.53874361346</v>
      </c>
      <c r="W161" s="57">
        <f t="shared" si="58"/>
        <v>-87.833775871135231</v>
      </c>
      <c r="X161" s="34">
        <f t="shared" si="49"/>
        <v>126</v>
      </c>
      <c r="Y161" s="40">
        <f t="shared" si="50"/>
        <v>2958.4599999999932</v>
      </c>
      <c r="Z161" s="40">
        <f t="shared" si="51"/>
        <v>1254.1476028096338</v>
      </c>
      <c r="AA161" s="40">
        <f t="shared" si="52"/>
        <v>1704.3123971903594</v>
      </c>
      <c r="AB161" s="45">
        <f t="shared" si="53"/>
        <v>0</v>
      </c>
      <c r="AC161" s="36">
        <f t="shared" si="54"/>
        <v>288020.94102921739</v>
      </c>
    </row>
    <row r="162" spans="1:29" x14ac:dyDescent="0.2">
      <c r="A162" s="34">
        <f t="shared" si="32"/>
        <v>127</v>
      </c>
      <c r="B162" s="40">
        <f t="shared" si="33"/>
        <v>2905.16</v>
      </c>
      <c r="C162" s="40">
        <f t="shared" si="34"/>
        <v>736.51165305335826</v>
      </c>
      <c r="D162" s="40">
        <f t="shared" si="55"/>
        <v>2168.6483469466416</v>
      </c>
      <c r="E162" s="36">
        <f t="shared" si="56"/>
        <v>336359.08631792717</v>
      </c>
      <c r="F162" s="81">
        <f t="shared" si="35"/>
        <v>5.2200000000000003E-2</v>
      </c>
      <c r="G162" s="41">
        <f t="shared" si="36"/>
        <v>2.5000000000000001E-2</v>
      </c>
      <c r="H162" s="42">
        <f t="shared" si="37"/>
        <v>7.7200000000000005E-2</v>
      </c>
      <c r="I162" s="100"/>
      <c r="J162" s="43">
        <f t="shared" si="38"/>
        <v>2726.69</v>
      </c>
      <c r="K162" s="40">
        <f t="shared" si="39"/>
        <v>775.67315365903187</v>
      </c>
      <c r="L162" s="40">
        <f t="shared" si="40"/>
        <v>1951.0168463409682</v>
      </c>
      <c r="M162" s="36">
        <f t="shared" si="57"/>
        <v>330372.87219417148</v>
      </c>
      <c r="N162" s="41">
        <f t="shared" si="41"/>
        <v>1.8499999999999999E-2</v>
      </c>
      <c r="O162" s="44">
        <f t="shared" si="42"/>
        <v>7.0699999999999999E-2</v>
      </c>
      <c r="Q162" s="34">
        <f t="shared" si="43"/>
        <v>127</v>
      </c>
      <c r="R162" s="40">
        <f t="shared" si="44"/>
        <v>2420.5439775493242</v>
      </c>
      <c r="S162" s="40">
        <f t="shared" si="45"/>
        <v>688.57933678486825</v>
      </c>
      <c r="T162" s="40">
        <f t="shared" si="46"/>
        <v>1731.9646407644559</v>
      </c>
      <c r="U162" s="45">
        <f t="shared" si="47"/>
        <v>484.6160224506757</v>
      </c>
      <c r="V162" s="36">
        <f t="shared" si="48"/>
        <v>292795.34338437789</v>
      </c>
      <c r="W162" s="57">
        <f t="shared" si="58"/>
        <v>-88.34126320064388</v>
      </c>
      <c r="X162" s="34">
        <f t="shared" si="49"/>
        <v>127</v>
      </c>
      <c r="Y162" s="40">
        <f t="shared" si="50"/>
        <v>2958.4599999999937</v>
      </c>
      <c r="Z162" s="40">
        <f t="shared" si="51"/>
        <v>1261.5366224361878</v>
      </c>
      <c r="AA162" s="40">
        <f t="shared" si="52"/>
        <v>1696.9233775638058</v>
      </c>
      <c r="AB162" s="45">
        <f t="shared" si="53"/>
        <v>0</v>
      </c>
      <c r="AC162" s="36">
        <f t="shared" si="54"/>
        <v>286759.40440678119</v>
      </c>
    </row>
    <row r="163" spans="1:29" x14ac:dyDescent="0.2">
      <c r="A163" s="34">
        <f t="shared" si="32"/>
        <v>128</v>
      </c>
      <c r="B163" s="40">
        <f t="shared" si="33"/>
        <v>2905.15</v>
      </c>
      <c r="C163" s="40">
        <f t="shared" si="34"/>
        <v>741.23987802133524</v>
      </c>
      <c r="D163" s="40">
        <f t="shared" si="55"/>
        <v>2163.9101219786648</v>
      </c>
      <c r="E163" s="36">
        <f t="shared" si="56"/>
        <v>335617.84643990581</v>
      </c>
      <c r="F163" s="81">
        <f t="shared" si="35"/>
        <v>5.2200000000000003E-2</v>
      </c>
      <c r="G163" s="41">
        <f t="shared" si="36"/>
        <v>2.5000000000000001E-2</v>
      </c>
      <c r="H163" s="42">
        <f t="shared" si="37"/>
        <v>7.7200000000000005E-2</v>
      </c>
      <c r="I163" s="100"/>
      <c r="J163" s="43">
        <f t="shared" si="38"/>
        <v>2726.69</v>
      </c>
      <c r="K163" s="40">
        <f t="shared" si="39"/>
        <v>780.24316132267313</v>
      </c>
      <c r="L163" s="40">
        <f t="shared" si="40"/>
        <v>1946.4468386773269</v>
      </c>
      <c r="M163" s="36">
        <f t="shared" si="57"/>
        <v>329592.62903284881</v>
      </c>
      <c r="N163" s="41">
        <f t="shared" si="41"/>
        <v>1.8499999999999999E-2</v>
      </c>
      <c r="O163" s="44">
        <f t="shared" si="42"/>
        <v>7.0699999999999999E-2</v>
      </c>
      <c r="Q163" s="34">
        <f t="shared" si="43"/>
        <v>128</v>
      </c>
      <c r="R163" s="40">
        <f t="shared" si="44"/>
        <v>2416.5442688854951</v>
      </c>
      <c r="S163" s="40">
        <f t="shared" si="45"/>
        <v>691.49170411253522</v>
      </c>
      <c r="T163" s="40">
        <f t="shared" si="46"/>
        <v>1725.0525647729598</v>
      </c>
      <c r="U163" s="45">
        <f t="shared" si="47"/>
        <v>488.60573111450503</v>
      </c>
      <c r="V163" s="36">
        <f t="shared" si="48"/>
        <v>291615.24594915082</v>
      </c>
      <c r="W163" s="57">
        <f t="shared" si="58"/>
        <v>-88.871740476334253</v>
      </c>
      <c r="X163" s="34">
        <f t="shared" si="49"/>
        <v>128</v>
      </c>
      <c r="Y163" s="40">
        <f t="shared" si="50"/>
        <v>2958.4599999999937</v>
      </c>
      <c r="Z163" s="40">
        <f t="shared" si="51"/>
        <v>1268.9691757033745</v>
      </c>
      <c r="AA163" s="40">
        <f t="shared" si="52"/>
        <v>1689.4908242966192</v>
      </c>
      <c r="AB163" s="45">
        <f t="shared" si="53"/>
        <v>0</v>
      </c>
      <c r="AC163" s="36">
        <f t="shared" si="54"/>
        <v>285490.43523107783</v>
      </c>
    </row>
    <row r="164" spans="1:29" x14ac:dyDescent="0.2">
      <c r="A164" s="34">
        <f t="shared" ref="A164:A227" si="59">IFERROR(IF(A163+1&lt;=$E$6,A163+1,""),"")</f>
        <v>129</v>
      </c>
      <c r="B164" s="40">
        <f t="shared" ref="B164:B227" si="60">IF($A164&lt;&gt;"",ROUND(IF($E$13="raty równe",-PMT(H164/12,$E$6-A163,E163,0),C164+D164),2),"")</f>
        <v>2905.16</v>
      </c>
      <c r="C164" s="40">
        <f t="shared" ref="C164:C227" si="61">IF($A164&lt;&gt;"",IF($E$13="raty malejące",E163/($E$6-A163),IF(B164-D164&gt;E163,E163,B164-D164)),"")</f>
        <v>746.01852123660547</v>
      </c>
      <c r="D164" s="40">
        <f t="shared" si="55"/>
        <v>2159.1414787633944</v>
      </c>
      <c r="E164" s="36">
        <f t="shared" si="56"/>
        <v>334871.82791866921</v>
      </c>
      <c r="F164" s="81">
        <f t="shared" ref="F164:F227" si="62">$E$8</f>
        <v>5.2200000000000003E-2</v>
      </c>
      <c r="G164" s="41">
        <f t="shared" ref="G164:G227" si="63">IF(A164&lt;&gt;"",$E$9,"")</f>
        <v>2.5000000000000001E-2</v>
      </c>
      <c r="H164" s="42">
        <f t="shared" ref="H164:H227" si="64">IF($A164&lt;&gt;"",IF(AND($E$10="TAK",$A164&lt;=$E$11),$E$12,F164+G164),"")</f>
        <v>7.7200000000000005E-2</v>
      </c>
      <c r="I164" s="100"/>
      <c r="J164" s="43">
        <f t="shared" ref="J164:J227" si="65">IF($A164&lt;&gt;"",ROUND(IF($E$13="raty równe",-PMT(O164/12,$E$6-A163,M163,0),K164+L164),2),"")</f>
        <v>2726.68</v>
      </c>
      <c r="K164" s="40">
        <f t="shared" ref="K164:K227" si="66">IF($A164&lt;&gt;"",IF($E$13="raty malejące",M163/($E$6-A163),IF(J164-L164&gt;M163,M163,J164-L164)),"")</f>
        <v>784.83009394813212</v>
      </c>
      <c r="L164" s="40">
        <f t="shared" ref="L164:L227" si="67">IF($A164&lt;&gt;"",M163*O164/12,"")</f>
        <v>1941.8499060518677</v>
      </c>
      <c r="M164" s="36">
        <f t="shared" si="57"/>
        <v>328807.7989389007</v>
      </c>
      <c r="N164" s="41">
        <f t="shared" ref="N164:N227" si="68">IF(A164&lt;&gt;"",$E$17,"")</f>
        <v>1.8499999999999999E-2</v>
      </c>
      <c r="O164" s="44">
        <f t="shared" ref="O164:O227" si="69">IF($A164&lt;&gt;"",IF(AND($E$18="TAK",$A164&lt;=$E$20),$E$19,N164+F164),"")</f>
        <v>7.0699999999999999E-2</v>
      </c>
      <c r="Q164" s="34">
        <f t="shared" ref="Q164:Q227" si="70">IFERROR(IF(V163&gt;0,A164,""),"")</f>
        <v>129</v>
      </c>
      <c r="R164" s="40">
        <f t="shared" ref="R164:R227" si="71">IF(Q164&lt;&gt;"",IF($E$21="raty równe",-PMT(O164/12,$E$6-A163,V163,0),S164+T164),0)</f>
        <v>2412.502085352216</v>
      </c>
      <c r="S164" s="40">
        <f t="shared" ref="S164:S227" si="72">IF(Q164&lt;&gt;"",IF($E$21="raty malejące",V163/($E$6-Q163),IF(R164-T164&gt;V163,V163,R164-T164)),"")</f>
        <v>694.40226130180258</v>
      </c>
      <c r="T164" s="40">
        <f t="shared" ref="T164:T227" si="73">IF(Q164&lt;&gt;"",V163*O164/12,0)</f>
        <v>1718.0998240504134</v>
      </c>
      <c r="U164" s="45">
        <f t="shared" ref="U164:U227" si="74">IF(Q164&lt;&gt;"",MIN(MAX(B164-R164,0),V163-S164),0)</f>
        <v>492.65791464778385</v>
      </c>
      <c r="V164" s="36">
        <f t="shared" ref="V164:V227" si="75">IF(Q164&lt;&gt;"",IF(U164&lt;&gt;"",V163-S164-U164,V163-S164),0)</f>
        <v>290428.18577320123</v>
      </c>
      <c r="W164" s="57">
        <f t="shared" si="58"/>
        <v>-89.385343147306685</v>
      </c>
      <c r="X164" s="34">
        <f t="shared" ref="X164:X227" si="76">IFERROR(IF(AC163&gt;0,A164,""),"")</f>
        <v>129</v>
      </c>
      <c r="Y164" s="40">
        <f t="shared" ref="Y164:Y227" si="77">IF(X164&lt;&gt;"",IF($E$21="raty równe",-PMT(O164/12,$K$15-A163,AC163,0),Z164+AA164),0)</f>
        <v>2958.4599999999932</v>
      </c>
      <c r="Z164" s="40">
        <f t="shared" ref="Z164:Z227" si="78">IF(X164&lt;&gt;"",IF($E$21="raty malejące",AC163/($E$6-X163),IF(Y164-AA164&gt;AC163,AC163,Y164-AA164)),"")</f>
        <v>1276.4455190968931</v>
      </c>
      <c r="AA164" s="40">
        <f t="shared" ref="AA164:AA227" si="79">IF(X164&lt;&gt;"",AC163*O164/12,0)</f>
        <v>1682.0144809031001</v>
      </c>
      <c r="AB164" s="45">
        <f t="shared" ref="AB164:AB227" si="80">IF(X164&lt;&gt;"",MIN(MAX(I164-Y164,0),AC163-Z164),0)</f>
        <v>0</v>
      </c>
      <c r="AC164" s="36">
        <f t="shared" ref="AC164:AC227" si="81">IF(X164&lt;&gt;"",IF(AB164&lt;&gt;"",AC163-Z164-AB164,AC163-Z164),0)</f>
        <v>284213.98971198092</v>
      </c>
    </row>
    <row r="165" spans="1:29" x14ac:dyDescent="0.2">
      <c r="A165" s="34">
        <f t="shared" si="59"/>
        <v>130</v>
      </c>
      <c r="B165" s="40">
        <f t="shared" si="60"/>
        <v>2905.15</v>
      </c>
      <c r="C165" s="40">
        <f t="shared" si="61"/>
        <v>750.80790705656136</v>
      </c>
      <c r="D165" s="40">
        <f t="shared" ref="D165:D228" si="82">IF($A165&lt;&gt;"",E164*H165/12,"")</f>
        <v>2154.3420929434387</v>
      </c>
      <c r="E165" s="36">
        <f t="shared" ref="E165:E228" si="83">IF($A165&lt;&gt;"",E164-C165,"")</f>
        <v>334121.02001161262</v>
      </c>
      <c r="F165" s="81">
        <f t="shared" si="62"/>
        <v>5.2200000000000003E-2</v>
      </c>
      <c r="G165" s="41">
        <f t="shared" si="63"/>
        <v>2.5000000000000001E-2</v>
      </c>
      <c r="H165" s="42">
        <f t="shared" si="64"/>
        <v>7.7200000000000005E-2</v>
      </c>
      <c r="I165" s="100"/>
      <c r="J165" s="43">
        <f t="shared" si="65"/>
        <v>2726.68</v>
      </c>
      <c r="K165" s="40">
        <f t="shared" si="66"/>
        <v>789.45405125164348</v>
      </c>
      <c r="L165" s="40">
        <f t="shared" si="67"/>
        <v>1937.2259487483564</v>
      </c>
      <c r="M165" s="36">
        <f t="shared" ref="M165:M228" si="84">IF($A165&lt;&gt;"",M164-K165,"")</f>
        <v>328018.34488764906</v>
      </c>
      <c r="N165" s="41">
        <f t="shared" si="68"/>
        <v>1.8499999999999999E-2</v>
      </c>
      <c r="O165" s="44">
        <f t="shared" si="69"/>
        <v>7.0699999999999999E-2</v>
      </c>
      <c r="Q165" s="34">
        <f t="shared" si="70"/>
        <v>130</v>
      </c>
      <c r="R165" s="40">
        <f t="shared" si="71"/>
        <v>2408.416650182337</v>
      </c>
      <c r="S165" s="40">
        <f t="shared" si="72"/>
        <v>697.31058900189305</v>
      </c>
      <c r="T165" s="40">
        <f t="shared" si="73"/>
        <v>1711.1060611804439</v>
      </c>
      <c r="U165" s="45">
        <f t="shared" si="74"/>
        <v>496.73334981766311</v>
      </c>
      <c r="V165" s="36">
        <f t="shared" si="75"/>
        <v>289234.14183438162</v>
      </c>
      <c r="W165" s="57">
        <f t="shared" ref="W165:W228" si="85">S165+U165-Z165</f>
        <v>-89.921971794015917</v>
      </c>
      <c r="X165" s="34">
        <f t="shared" si="76"/>
        <v>130</v>
      </c>
      <c r="Y165" s="40">
        <f t="shared" si="77"/>
        <v>2958.4599999999928</v>
      </c>
      <c r="Z165" s="40">
        <f t="shared" si="78"/>
        <v>1283.9659106135721</v>
      </c>
      <c r="AA165" s="40">
        <f t="shared" si="79"/>
        <v>1674.4940893864207</v>
      </c>
      <c r="AB165" s="45">
        <f t="shared" si="80"/>
        <v>0</v>
      </c>
      <c r="AC165" s="36">
        <f t="shared" si="81"/>
        <v>282930.02380136732</v>
      </c>
    </row>
    <row r="166" spans="1:29" x14ac:dyDescent="0.2">
      <c r="A166" s="34">
        <f t="shared" si="59"/>
        <v>131</v>
      </c>
      <c r="B166" s="40">
        <f t="shared" si="60"/>
        <v>2905.16</v>
      </c>
      <c r="C166" s="40">
        <f t="shared" si="61"/>
        <v>755.6481045919586</v>
      </c>
      <c r="D166" s="40">
        <f t="shared" si="82"/>
        <v>2149.5118954080413</v>
      </c>
      <c r="E166" s="36">
        <f t="shared" si="83"/>
        <v>333365.37190702069</v>
      </c>
      <c r="F166" s="81">
        <f t="shared" si="62"/>
        <v>5.2200000000000003E-2</v>
      </c>
      <c r="G166" s="41">
        <f t="shared" si="63"/>
        <v>2.5000000000000001E-2</v>
      </c>
      <c r="H166" s="42">
        <f t="shared" si="64"/>
        <v>7.7200000000000005E-2</v>
      </c>
      <c r="I166" s="100"/>
      <c r="J166" s="43">
        <f t="shared" si="65"/>
        <v>2726.69</v>
      </c>
      <c r="K166" s="40">
        <f t="shared" si="66"/>
        <v>794.11525137026774</v>
      </c>
      <c r="L166" s="40">
        <f t="shared" si="67"/>
        <v>1932.5747486297323</v>
      </c>
      <c r="M166" s="36">
        <f t="shared" si="84"/>
        <v>327224.22963627882</v>
      </c>
      <c r="N166" s="41">
        <f t="shared" si="68"/>
        <v>1.8499999999999999E-2</v>
      </c>
      <c r="O166" s="44">
        <f t="shared" si="69"/>
        <v>7.0699999999999999E-2</v>
      </c>
      <c r="Q166" s="34">
        <f t="shared" si="70"/>
        <v>131</v>
      </c>
      <c r="R166" s="40">
        <f t="shared" si="71"/>
        <v>2404.2875049207519</v>
      </c>
      <c r="S166" s="40">
        <f t="shared" si="72"/>
        <v>700.21635261318693</v>
      </c>
      <c r="T166" s="40">
        <f t="shared" si="73"/>
        <v>1704.0711523075649</v>
      </c>
      <c r="U166" s="45">
        <f t="shared" si="74"/>
        <v>500.87249507924798</v>
      </c>
      <c r="V166" s="36">
        <f t="shared" si="75"/>
        <v>288033.0529866892</v>
      </c>
      <c r="W166" s="57">
        <f t="shared" si="85"/>
        <v>-90.441762077835392</v>
      </c>
      <c r="X166" s="34">
        <f t="shared" si="76"/>
        <v>131</v>
      </c>
      <c r="Y166" s="40">
        <f t="shared" si="77"/>
        <v>2958.4599999999928</v>
      </c>
      <c r="Z166" s="40">
        <f t="shared" si="78"/>
        <v>1291.5306097702703</v>
      </c>
      <c r="AA166" s="40">
        <f t="shared" si="79"/>
        <v>1666.9293902297225</v>
      </c>
      <c r="AB166" s="45">
        <f t="shared" si="80"/>
        <v>0</v>
      </c>
      <c r="AC166" s="36">
        <f t="shared" si="81"/>
        <v>281638.49319159705</v>
      </c>
    </row>
    <row r="167" spans="1:29" x14ac:dyDescent="0.2">
      <c r="A167" s="46">
        <f t="shared" si="59"/>
        <v>132</v>
      </c>
      <c r="B167" s="47">
        <f t="shared" si="60"/>
        <v>2905.15</v>
      </c>
      <c r="C167" s="47">
        <f t="shared" si="61"/>
        <v>760.49944073150027</v>
      </c>
      <c r="D167" s="47">
        <f t="shared" si="82"/>
        <v>2144.6505592684998</v>
      </c>
      <c r="E167" s="48">
        <f t="shared" si="83"/>
        <v>332604.87246628921</v>
      </c>
      <c r="F167" s="81">
        <f t="shared" si="62"/>
        <v>5.2200000000000003E-2</v>
      </c>
      <c r="G167" s="49">
        <f t="shared" si="63"/>
        <v>2.5000000000000001E-2</v>
      </c>
      <c r="H167" s="50">
        <f t="shared" si="64"/>
        <v>7.7200000000000005E-2</v>
      </c>
      <c r="I167" s="100"/>
      <c r="J167" s="43">
        <f t="shared" si="65"/>
        <v>2726.69</v>
      </c>
      <c r="K167" s="40">
        <f t="shared" si="66"/>
        <v>798.79391372625719</v>
      </c>
      <c r="L167" s="47">
        <f t="shared" si="67"/>
        <v>1927.8960862737429</v>
      </c>
      <c r="M167" s="48">
        <f t="shared" si="84"/>
        <v>326425.43572255259</v>
      </c>
      <c r="N167" s="49">
        <f t="shared" si="68"/>
        <v>1.8499999999999999E-2</v>
      </c>
      <c r="O167" s="44">
        <f t="shared" si="69"/>
        <v>7.0699999999999999E-2</v>
      </c>
      <c r="P167" s="51"/>
      <c r="Q167" s="46">
        <f t="shared" si="70"/>
        <v>132</v>
      </c>
      <c r="R167" s="40">
        <f t="shared" si="71"/>
        <v>2400.1138484626185</v>
      </c>
      <c r="S167" s="47">
        <f t="shared" si="72"/>
        <v>703.11911128270799</v>
      </c>
      <c r="T167" s="47">
        <f t="shared" si="73"/>
        <v>1696.9947371799105</v>
      </c>
      <c r="U167" s="52">
        <f t="shared" si="74"/>
        <v>505.03615153738156</v>
      </c>
      <c r="V167" s="48">
        <f t="shared" si="75"/>
        <v>286824.89772386913</v>
      </c>
      <c r="W167" s="57">
        <f t="shared" si="85"/>
        <v>-90.984614792744424</v>
      </c>
      <c r="X167" s="34">
        <f t="shared" si="76"/>
        <v>132</v>
      </c>
      <c r="Y167" s="40">
        <f t="shared" si="77"/>
        <v>2958.4599999999932</v>
      </c>
      <c r="Z167" s="47">
        <f t="shared" si="78"/>
        <v>1299.139877612834</v>
      </c>
      <c r="AA167" s="40">
        <f t="shared" si="79"/>
        <v>1659.3201223871592</v>
      </c>
      <c r="AB167" s="52">
        <f t="shared" si="80"/>
        <v>0</v>
      </c>
      <c r="AC167" s="48">
        <f t="shared" si="81"/>
        <v>280339.35331398423</v>
      </c>
    </row>
    <row r="168" spans="1:29" x14ac:dyDescent="0.2">
      <c r="A168" s="34">
        <f t="shared" si="59"/>
        <v>133</v>
      </c>
      <c r="B168" s="40">
        <f t="shared" si="60"/>
        <v>2905.16</v>
      </c>
      <c r="C168" s="40">
        <f t="shared" si="61"/>
        <v>765.40198713353902</v>
      </c>
      <c r="D168" s="40">
        <f t="shared" si="82"/>
        <v>2139.7580128664608</v>
      </c>
      <c r="E168" s="36">
        <f t="shared" si="83"/>
        <v>331839.47047915566</v>
      </c>
      <c r="F168" s="81">
        <f t="shared" si="62"/>
        <v>5.2200000000000003E-2</v>
      </c>
      <c r="G168" s="41">
        <f t="shared" si="63"/>
        <v>2.5000000000000001E-2</v>
      </c>
      <c r="H168" s="42">
        <f t="shared" si="64"/>
        <v>7.7200000000000005E-2</v>
      </c>
      <c r="I168" s="100"/>
      <c r="J168" s="43">
        <f t="shared" si="65"/>
        <v>2726.68</v>
      </c>
      <c r="K168" s="40">
        <f t="shared" si="66"/>
        <v>803.49014120129436</v>
      </c>
      <c r="L168" s="40">
        <f t="shared" si="67"/>
        <v>1923.1898587987055</v>
      </c>
      <c r="M168" s="36">
        <f t="shared" si="84"/>
        <v>325621.94558135129</v>
      </c>
      <c r="N168" s="41">
        <f t="shared" si="68"/>
        <v>1.8499999999999999E-2</v>
      </c>
      <c r="O168" s="44">
        <f t="shared" si="69"/>
        <v>7.0699999999999999E-2</v>
      </c>
      <c r="Q168" s="34">
        <f t="shared" si="70"/>
        <v>133</v>
      </c>
      <c r="R168" s="40">
        <f t="shared" si="71"/>
        <v>2395.8951990343112</v>
      </c>
      <c r="S168" s="40">
        <f t="shared" si="72"/>
        <v>706.01850994451547</v>
      </c>
      <c r="T168" s="40">
        <f t="shared" si="73"/>
        <v>1689.8766890897957</v>
      </c>
      <c r="U168" s="45">
        <f t="shared" si="74"/>
        <v>509.26480096568866</v>
      </c>
      <c r="V168" s="36">
        <f t="shared" si="75"/>
        <v>285609.61441295897</v>
      </c>
      <c r="W168" s="57">
        <f t="shared" si="85"/>
        <v>-91.510665814898857</v>
      </c>
      <c r="X168" s="34">
        <f t="shared" si="76"/>
        <v>133</v>
      </c>
      <c r="Y168" s="40">
        <f t="shared" si="77"/>
        <v>2958.4599999999932</v>
      </c>
      <c r="Z168" s="40">
        <f t="shared" si="78"/>
        <v>1306.793976725103</v>
      </c>
      <c r="AA168" s="40">
        <f t="shared" si="79"/>
        <v>1651.6660232748902</v>
      </c>
      <c r="AB168" s="45">
        <f t="shared" si="80"/>
        <v>0</v>
      </c>
      <c r="AC168" s="36">
        <f t="shared" si="81"/>
        <v>279032.55933725915</v>
      </c>
    </row>
    <row r="169" spans="1:29" x14ac:dyDescent="0.2">
      <c r="A169" s="34">
        <f t="shared" si="59"/>
        <v>134</v>
      </c>
      <c r="B169" s="40">
        <f t="shared" si="60"/>
        <v>2905.15</v>
      </c>
      <c r="C169" s="40">
        <f t="shared" si="61"/>
        <v>770.31607325076493</v>
      </c>
      <c r="D169" s="40">
        <f t="shared" si="82"/>
        <v>2134.8339267492352</v>
      </c>
      <c r="E169" s="36">
        <f t="shared" si="83"/>
        <v>331069.15440590488</v>
      </c>
      <c r="F169" s="81">
        <f t="shared" si="62"/>
        <v>5.2200000000000003E-2</v>
      </c>
      <c r="G169" s="41">
        <f t="shared" si="63"/>
        <v>2.5000000000000001E-2</v>
      </c>
      <c r="H169" s="42">
        <f t="shared" si="64"/>
        <v>7.7200000000000005E-2</v>
      </c>
      <c r="I169" s="100"/>
      <c r="J169" s="43">
        <f t="shared" si="65"/>
        <v>2726.68</v>
      </c>
      <c r="K169" s="40">
        <f t="shared" si="66"/>
        <v>808.22403728320523</v>
      </c>
      <c r="L169" s="40">
        <f t="shared" si="67"/>
        <v>1918.4559627167946</v>
      </c>
      <c r="M169" s="36">
        <f t="shared" si="84"/>
        <v>324813.72154406807</v>
      </c>
      <c r="N169" s="41">
        <f t="shared" si="68"/>
        <v>1.8499999999999999E-2</v>
      </c>
      <c r="O169" s="44">
        <f t="shared" si="69"/>
        <v>7.0699999999999999E-2</v>
      </c>
      <c r="Q169" s="34">
        <f t="shared" si="70"/>
        <v>134</v>
      </c>
      <c r="R169" s="40">
        <f t="shared" si="71"/>
        <v>2391.6307300309973</v>
      </c>
      <c r="S169" s="40">
        <f t="shared" si="72"/>
        <v>708.91408511464738</v>
      </c>
      <c r="T169" s="40">
        <f t="shared" si="73"/>
        <v>1682.7166449163499</v>
      </c>
      <c r="U169" s="45">
        <f t="shared" si="74"/>
        <v>513.51926996900283</v>
      </c>
      <c r="V169" s="36">
        <f t="shared" si="75"/>
        <v>284387.18105787528</v>
      </c>
      <c r="W169" s="57">
        <f t="shared" si="85"/>
        <v>-92.05981615432438</v>
      </c>
      <c r="X169" s="34">
        <f t="shared" si="76"/>
        <v>134</v>
      </c>
      <c r="Y169" s="40">
        <f t="shared" si="77"/>
        <v>2958.4599999999932</v>
      </c>
      <c r="Z169" s="40">
        <f t="shared" si="78"/>
        <v>1314.4931712379746</v>
      </c>
      <c r="AA169" s="40">
        <f t="shared" si="79"/>
        <v>1643.9668287620186</v>
      </c>
      <c r="AB169" s="45">
        <f t="shared" si="80"/>
        <v>0</v>
      </c>
      <c r="AC169" s="36">
        <f t="shared" si="81"/>
        <v>277718.06616602116</v>
      </c>
    </row>
    <row r="170" spans="1:29" x14ac:dyDescent="0.2">
      <c r="A170" s="34">
        <f t="shared" si="59"/>
        <v>135</v>
      </c>
      <c r="B170" s="40">
        <f t="shared" si="60"/>
        <v>2905.16</v>
      </c>
      <c r="C170" s="40">
        <f t="shared" si="61"/>
        <v>775.28177332201176</v>
      </c>
      <c r="D170" s="40">
        <f t="shared" si="82"/>
        <v>2129.8782266779881</v>
      </c>
      <c r="E170" s="36">
        <f t="shared" si="83"/>
        <v>330293.87263258285</v>
      </c>
      <c r="F170" s="81">
        <f t="shared" si="62"/>
        <v>5.2200000000000003E-2</v>
      </c>
      <c r="G170" s="41">
        <f t="shared" si="63"/>
        <v>2.5000000000000001E-2</v>
      </c>
      <c r="H170" s="42">
        <f t="shared" si="64"/>
        <v>7.7200000000000005E-2</v>
      </c>
      <c r="I170" s="100"/>
      <c r="J170" s="43">
        <f t="shared" si="65"/>
        <v>2726.69</v>
      </c>
      <c r="K170" s="40">
        <f t="shared" si="66"/>
        <v>812.99582390286582</v>
      </c>
      <c r="L170" s="40">
        <f t="shared" si="67"/>
        <v>1913.6941760971342</v>
      </c>
      <c r="M170" s="36">
        <f t="shared" si="84"/>
        <v>324000.72572016518</v>
      </c>
      <c r="N170" s="41">
        <f t="shared" si="68"/>
        <v>1.8499999999999999E-2</v>
      </c>
      <c r="O170" s="44">
        <f t="shared" si="69"/>
        <v>7.0699999999999999E-2</v>
      </c>
      <c r="Q170" s="34">
        <f t="shared" si="70"/>
        <v>135</v>
      </c>
      <c r="R170" s="40">
        <f t="shared" si="71"/>
        <v>2387.3199351992971</v>
      </c>
      <c r="S170" s="40">
        <f t="shared" si="72"/>
        <v>711.80546013331514</v>
      </c>
      <c r="T170" s="40">
        <f t="shared" si="73"/>
        <v>1675.514475065982</v>
      </c>
      <c r="U170" s="45">
        <f t="shared" si="74"/>
        <v>517.84006480070275</v>
      </c>
      <c r="V170" s="36">
        <f t="shared" si="75"/>
        <v>283157.53553294129</v>
      </c>
      <c r="W170" s="57">
        <f t="shared" si="85"/>
        <v>-92.592201904500143</v>
      </c>
      <c r="X170" s="34">
        <f t="shared" si="76"/>
        <v>135</v>
      </c>
      <c r="Y170" s="40">
        <f t="shared" si="77"/>
        <v>2958.4599999999928</v>
      </c>
      <c r="Z170" s="40">
        <f t="shared" si="78"/>
        <v>1322.237726838518</v>
      </c>
      <c r="AA170" s="40">
        <f t="shared" si="79"/>
        <v>1636.2222731614747</v>
      </c>
      <c r="AB170" s="45">
        <f t="shared" si="80"/>
        <v>0</v>
      </c>
      <c r="AC170" s="36">
        <f t="shared" si="81"/>
        <v>276395.82843918266</v>
      </c>
    </row>
    <row r="171" spans="1:29" x14ac:dyDescent="0.2">
      <c r="A171" s="34">
        <f t="shared" si="59"/>
        <v>136</v>
      </c>
      <c r="B171" s="40">
        <f t="shared" si="60"/>
        <v>2905.15</v>
      </c>
      <c r="C171" s="40">
        <f t="shared" si="61"/>
        <v>780.25941939705035</v>
      </c>
      <c r="D171" s="40">
        <f t="shared" si="82"/>
        <v>2124.8905806029497</v>
      </c>
      <c r="E171" s="36">
        <f t="shared" si="83"/>
        <v>329513.6132131858</v>
      </c>
      <c r="F171" s="81">
        <f t="shared" si="62"/>
        <v>5.2200000000000003E-2</v>
      </c>
      <c r="G171" s="41">
        <f t="shared" si="63"/>
        <v>2.5000000000000001E-2</v>
      </c>
      <c r="H171" s="42">
        <f t="shared" si="64"/>
        <v>7.7200000000000005E-2</v>
      </c>
      <c r="I171" s="100"/>
      <c r="J171" s="43">
        <f t="shared" si="65"/>
        <v>2726.69</v>
      </c>
      <c r="K171" s="40">
        <f t="shared" si="66"/>
        <v>817.78572429869359</v>
      </c>
      <c r="L171" s="40">
        <f t="shared" si="67"/>
        <v>1908.9042757013065</v>
      </c>
      <c r="M171" s="36">
        <f t="shared" si="84"/>
        <v>323182.9399958665</v>
      </c>
      <c r="N171" s="41">
        <f t="shared" si="68"/>
        <v>1.8499999999999999E-2</v>
      </c>
      <c r="O171" s="44">
        <f t="shared" si="69"/>
        <v>7.0699999999999999E-2</v>
      </c>
      <c r="Q171" s="34">
        <f t="shared" si="70"/>
        <v>136</v>
      </c>
      <c r="R171" s="40">
        <f t="shared" si="71"/>
        <v>2382.9619612040619</v>
      </c>
      <c r="S171" s="40">
        <f t="shared" si="72"/>
        <v>714.69214768914958</v>
      </c>
      <c r="T171" s="40">
        <f t="shared" si="73"/>
        <v>1668.2698135149124</v>
      </c>
      <c r="U171" s="45">
        <f t="shared" si="74"/>
        <v>522.18803879593816</v>
      </c>
      <c r="V171" s="36">
        <f t="shared" si="75"/>
        <v>281920.65534645616</v>
      </c>
      <c r="W171" s="57">
        <f t="shared" si="85"/>
        <v>-93.147724294054569</v>
      </c>
      <c r="X171" s="34">
        <f t="shared" si="76"/>
        <v>136</v>
      </c>
      <c r="Y171" s="40">
        <f t="shared" si="77"/>
        <v>2958.4599999999937</v>
      </c>
      <c r="Z171" s="40">
        <f t="shared" si="78"/>
        <v>1330.0279107791423</v>
      </c>
      <c r="AA171" s="40">
        <f t="shared" si="79"/>
        <v>1628.4320892208514</v>
      </c>
      <c r="AB171" s="45">
        <f t="shared" si="80"/>
        <v>0</v>
      </c>
      <c r="AC171" s="36">
        <f t="shared" si="81"/>
        <v>275065.80052840355</v>
      </c>
    </row>
    <row r="172" spans="1:29" x14ac:dyDescent="0.2">
      <c r="A172" s="34">
        <f t="shared" si="59"/>
        <v>137</v>
      </c>
      <c r="B172" s="40">
        <f t="shared" si="60"/>
        <v>2905.16</v>
      </c>
      <c r="C172" s="40">
        <f t="shared" si="61"/>
        <v>785.28908832850448</v>
      </c>
      <c r="D172" s="40">
        <f t="shared" si="82"/>
        <v>2119.8709116714954</v>
      </c>
      <c r="E172" s="36">
        <f t="shared" si="83"/>
        <v>328728.32412485732</v>
      </c>
      <c r="F172" s="81">
        <f t="shared" si="62"/>
        <v>5.2200000000000003E-2</v>
      </c>
      <c r="G172" s="41">
        <f t="shared" si="63"/>
        <v>2.5000000000000001E-2</v>
      </c>
      <c r="H172" s="42">
        <f t="shared" si="64"/>
        <v>7.7200000000000005E-2</v>
      </c>
      <c r="I172" s="100"/>
      <c r="J172" s="43">
        <f t="shared" si="65"/>
        <v>2726.68</v>
      </c>
      <c r="K172" s="40">
        <f t="shared" si="66"/>
        <v>822.59384519101991</v>
      </c>
      <c r="L172" s="40">
        <f t="shared" si="67"/>
        <v>1904.0861548089799</v>
      </c>
      <c r="M172" s="36">
        <f t="shared" si="84"/>
        <v>322360.3461506755</v>
      </c>
      <c r="N172" s="41">
        <f t="shared" si="68"/>
        <v>1.8499999999999999E-2</v>
      </c>
      <c r="O172" s="44">
        <f t="shared" si="69"/>
        <v>7.0699999999999999E-2</v>
      </c>
      <c r="Q172" s="34">
        <f t="shared" si="70"/>
        <v>137</v>
      </c>
      <c r="R172" s="40">
        <f t="shared" si="71"/>
        <v>2378.5562760816056</v>
      </c>
      <c r="S172" s="40">
        <f t="shared" si="72"/>
        <v>717.57374833206813</v>
      </c>
      <c r="T172" s="40">
        <f t="shared" si="73"/>
        <v>1660.9825277495374</v>
      </c>
      <c r="U172" s="45">
        <f t="shared" si="74"/>
        <v>526.60372391839428</v>
      </c>
      <c r="V172" s="36">
        <f t="shared" si="75"/>
        <v>280676.47787420574</v>
      </c>
      <c r="W172" s="57">
        <f t="shared" si="85"/>
        <v>-93.686519636353523</v>
      </c>
      <c r="X172" s="34">
        <f t="shared" si="76"/>
        <v>137</v>
      </c>
      <c r="Y172" s="40">
        <f t="shared" si="77"/>
        <v>2958.4599999999937</v>
      </c>
      <c r="Z172" s="40">
        <f t="shared" si="78"/>
        <v>1337.8639918868159</v>
      </c>
      <c r="AA172" s="40">
        <f t="shared" si="79"/>
        <v>1620.5960081131777</v>
      </c>
      <c r="AB172" s="45">
        <f t="shared" si="80"/>
        <v>0</v>
      </c>
      <c r="AC172" s="36">
        <f t="shared" si="81"/>
        <v>273727.9365365167</v>
      </c>
    </row>
    <row r="173" spans="1:29" x14ac:dyDescent="0.2">
      <c r="A173" s="34">
        <f t="shared" si="59"/>
        <v>138</v>
      </c>
      <c r="B173" s="40">
        <f t="shared" si="60"/>
        <v>2905.15</v>
      </c>
      <c r="C173" s="40">
        <f t="shared" si="61"/>
        <v>790.33111479675108</v>
      </c>
      <c r="D173" s="40">
        <f t="shared" si="82"/>
        <v>2114.818885203249</v>
      </c>
      <c r="E173" s="36">
        <f t="shared" si="83"/>
        <v>327937.99301006057</v>
      </c>
      <c r="F173" s="81">
        <f t="shared" si="62"/>
        <v>5.2200000000000003E-2</v>
      </c>
      <c r="G173" s="41">
        <f t="shared" si="63"/>
        <v>2.5000000000000001E-2</v>
      </c>
      <c r="H173" s="42">
        <f t="shared" si="64"/>
        <v>7.7200000000000005E-2</v>
      </c>
      <c r="I173" s="100"/>
      <c r="J173" s="43">
        <f t="shared" si="65"/>
        <v>2726.68</v>
      </c>
      <c r="K173" s="40">
        <f t="shared" si="66"/>
        <v>827.44029392893685</v>
      </c>
      <c r="L173" s="40">
        <f t="shared" si="67"/>
        <v>1899.239706071063</v>
      </c>
      <c r="M173" s="36">
        <f t="shared" si="84"/>
        <v>321532.90585674654</v>
      </c>
      <c r="N173" s="41">
        <f t="shared" si="68"/>
        <v>1.8499999999999999E-2</v>
      </c>
      <c r="O173" s="44">
        <f t="shared" si="69"/>
        <v>7.0699999999999999E-2</v>
      </c>
      <c r="Q173" s="34">
        <f t="shared" si="70"/>
        <v>138</v>
      </c>
      <c r="R173" s="40">
        <f t="shared" si="71"/>
        <v>2374.1019984633972</v>
      </c>
      <c r="S173" s="40">
        <f t="shared" si="72"/>
        <v>720.44974965453503</v>
      </c>
      <c r="T173" s="40">
        <f t="shared" si="73"/>
        <v>1653.6522488088622</v>
      </c>
      <c r="U173" s="45">
        <f t="shared" si="74"/>
        <v>531.0480015366029</v>
      </c>
      <c r="V173" s="36">
        <f t="shared" si="75"/>
        <v>279424.98012301465</v>
      </c>
      <c r="W173" s="57">
        <f t="shared" si="85"/>
        <v>-94.248489381211357</v>
      </c>
      <c r="X173" s="34">
        <f t="shared" si="76"/>
        <v>138</v>
      </c>
      <c r="Y173" s="40">
        <f t="shared" si="77"/>
        <v>2958.4599999999937</v>
      </c>
      <c r="Z173" s="40">
        <f t="shared" si="78"/>
        <v>1345.7462405723493</v>
      </c>
      <c r="AA173" s="40">
        <f t="shared" si="79"/>
        <v>1612.7137594276444</v>
      </c>
      <c r="AB173" s="45">
        <f t="shared" si="80"/>
        <v>0</v>
      </c>
      <c r="AC173" s="36">
        <f t="shared" si="81"/>
        <v>272382.19029594434</v>
      </c>
    </row>
    <row r="174" spans="1:29" x14ac:dyDescent="0.2">
      <c r="A174" s="34">
        <f t="shared" si="59"/>
        <v>139</v>
      </c>
      <c r="B174" s="40">
        <f t="shared" si="60"/>
        <v>2905.16</v>
      </c>
      <c r="C174" s="40">
        <f t="shared" si="61"/>
        <v>795.42557830194346</v>
      </c>
      <c r="D174" s="40">
        <f t="shared" si="82"/>
        <v>2109.7344216980564</v>
      </c>
      <c r="E174" s="36">
        <f t="shared" si="83"/>
        <v>327142.56743175862</v>
      </c>
      <c r="F174" s="81">
        <f t="shared" si="62"/>
        <v>5.2200000000000003E-2</v>
      </c>
      <c r="G174" s="41">
        <f t="shared" si="63"/>
        <v>2.5000000000000001E-2</v>
      </c>
      <c r="H174" s="42">
        <f t="shared" si="64"/>
        <v>7.7200000000000005E-2</v>
      </c>
      <c r="I174" s="100"/>
      <c r="J174" s="43">
        <f t="shared" si="65"/>
        <v>2726.69</v>
      </c>
      <c r="K174" s="40">
        <f t="shared" si="66"/>
        <v>832.32529632733508</v>
      </c>
      <c r="L174" s="40">
        <f t="shared" si="67"/>
        <v>1894.364703672665</v>
      </c>
      <c r="M174" s="36">
        <f t="shared" si="84"/>
        <v>320700.58056041918</v>
      </c>
      <c r="N174" s="41">
        <f t="shared" si="68"/>
        <v>1.8499999999999999E-2</v>
      </c>
      <c r="O174" s="44">
        <f t="shared" si="69"/>
        <v>7.0699999999999999E-2</v>
      </c>
      <c r="Q174" s="34">
        <f t="shared" si="70"/>
        <v>139</v>
      </c>
      <c r="R174" s="40">
        <f t="shared" si="71"/>
        <v>2369.5985693707144</v>
      </c>
      <c r="S174" s="40">
        <f t="shared" si="72"/>
        <v>723.31972814595315</v>
      </c>
      <c r="T174" s="40">
        <f t="shared" si="73"/>
        <v>1646.2788412247612</v>
      </c>
      <c r="U174" s="45">
        <f t="shared" si="74"/>
        <v>535.5614306292855</v>
      </c>
      <c r="V174" s="36">
        <f t="shared" si="75"/>
        <v>278166.09896423941</v>
      </c>
      <c r="W174" s="57">
        <f t="shared" si="85"/>
        <v>-94.793770064482487</v>
      </c>
      <c r="X174" s="34">
        <f t="shared" si="76"/>
        <v>139</v>
      </c>
      <c r="Y174" s="40">
        <f t="shared" si="77"/>
        <v>2958.4599999999932</v>
      </c>
      <c r="Z174" s="40">
        <f t="shared" si="78"/>
        <v>1353.6749288397211</v>
      </c>
      <c r="AA174" s="40">
        <f t="shared" si="79"/>
        <v>1604.7850711602721</v>
      </c>
      <c r="AB174" s="45">
        <f t="shared" si="80"/>
        <v>0</v>
      </c>
      <c r="AC174" s="36">
        <f t="shared" si="81"/>
        <v>271028.51536710461</v>
      </c>
    </row>
    <row r="175" spans="1:29" x14ac:dyDescent="0.2">
      <c r="A175" s="34">
        <f t="shared" si="59"/>
        <v>140</v>
      </c>
      <c r="B175" s="40">
        <f t="shared" si="60"/>
        <v>2905.15</v>
      </c>
      <c r="C175" s="40">
        <f t="shared" si="61"/>
        <v>800.53281618901929</v>
      </c>
      <c r="D175" s="40">
        <f t="shared" si="82"/>
        <v>2104.6171838109808</v>
      </c>
      <c r="E175" s="36">
        <f t="shared" si="83"/>
        <v>326342.03461556963</v>
      </c>
      <c r="F175" s="81">
        <f t="shared" si="62"/>
        <v>5.2200000000000003E-2</v>
      </c>
      <c r="G175" s="41">
        <f t="shared" si="63"/>
        <v>2.5000000000000001E-2</v>
      </c>
      <c r="H175" s="42">
        <f t="shared" si="64"/>
        <v>7.7200000000000005E-2</v>
      </c>
      <c r="I175" s="100"/>
      <c r="J175" s="43">
        <f t="shared" si="65"/>
        <v>2726.69</v>
      </c>
      <c r="K175" s="40">
        <f t="shared" si="66"/>
        <v>837.22907953153049</v>
      </c>
      <c r="L175" s="40">
        <f t="shared" si="67"/>
        <v>1889.4609204684696</v>
      </c>
      <c r="M175" s="36">
        <f t="shared" si="84"/>
        <v>319863.35148088768</v>
      </c>
      <c r="N175" s="41">
        <f t="shared" si="68"/>
        <v>1.8499999999999999E-2</v>
      </c>
      <c r="O175" s="44">
        <f t="shared" si="69"/>
        <v>7.0699999999999999E-2</v>
      </c>
      <c r="Q175" s="34">
        <f t="shared" si="70"/>
        <v>140</v>
      </c>
      <c r="R175" s="40">
        <f t="shared" si="71"/>
        <v>2365.0450780207475</v>
      </c>
      <c r="S175" s="40">
        <f t="shared" si="72"/>
        <v>726.18314495643699</v>
      </c>
      <c r="T175" s="40">
        <f t="shared" si="73"/>
        <v>1638.8619330643105</v>
      </c>
      <c r="U175" s="45">
        <f t="shared" si="74"/>
        <v>540.10492197925259</v>
      </c>
      <c r="V175" s="36">
        <f t="shared" si="75"/>
        <v>276899.81089730375</v>
      </c>
      <c r="W175" s="57">
        <f t="shared" si="85"/>
        <v>-95.362263359779035</v>
      </c>
      <c r="X175" s="34">
        <f t="shared" si="76"/>
        <v>140</v>
      </c>
      <c r="Y175" s="40">
        <f t="shared" si="77"/>
        <v>2958.4599999999932</v>
      </c>
      <c r="Z175" s="40">
        <f t="shared" si="78"/>
        <v>1361.6503302954686</v>
      </c>
      <c r="AA175" s="40">
        <f t="shared" si="79"/>
        <v>1596.8096697045246</v>
      </c>
      <c r="AB175" s="45">
        <f t="shared" si="80"/>
        <v>0</v>
      </c>
      <c r="AC175" s="36">
        <f t="shared" si="81"/>
        <v>269666.86503680912</v>
      </c>
    </row>
    <row r="176" spans="1:29" x14ac:dyDescent="0.2">
      <c r="A176" s="34">
        <f t="shared" si="59"/>
        <v>141</v>
      </c>
      <c r="B176" s="40">
        <f t="shared" si="60"/>
        <v>2905.16</v>
      </c>
      <c r="C176" s="40">
        <f t="shared" si="61"/>
        <v>805.69291063983519</v>
      </c>
      <c r="D176" s="40">
        <f t="shared" si="82"/>
        <v>2099.4670893601647</v>
      </c>
      <c r="E176" s="36">
        <f t="shared" si="83"/>
        <v>325536.34170492977</v>
      </c>
      <c r="F176" s="81">
        <f t="shared" si="62"/>
        <v>5.2200000000000003E-2</v>
      </c>
      <c r="G176" s="41">
        <f t="shared" si="63"/>
        <v>2.5000000000000001E-2</v>
      </c>
      <c r="H176" s="42">
        <f t="shared" si="64"/>
        <v>7.7200000000000005E-2</v>
      </c>
      <c r="I176" s="100"/>
      <c r="J176" s="43">
        <f t="shared" si="65"/>
        <v>2726.68</v>
      </c>
      <c r="K176" s="40">
        <f t="shared" si="66"/>
        <v>842.1517541917699</v>
      </c>
      <c r="L176" s="40">
        <f t="shared" si="67"/>
        <v>1884.5282458082299</v>
      </c>
      <c r="M176" s="36">
        <f t="shared" si="84"/>
        <v>319021.19972669589</v>
      </c>
      <c r="N176" s="41">
        <f t="shared" si="68"/>
        <v>1.8499999999999999E-2</v>
      </c>
      <c r="O176" s="44">
        <f t="shared" si="69"/>
        <v>7.0699999999999999E-2</v>
      </c>
      <c r="Q176" s="34">
        <f t="shared" si="70"/>
        <v>141</v>
      </c>
      <c r="R176" s="40">
        <f t="shared" si="71"/>
        <v>2360.4409370355925</v>
      </c>
      <c r="S176" s="40">
        <f t="shared" si="72"/>
        <v>729.03955116564453</v>
      </c>
      <c r="T176" s="40">
        <f t="shared" si="73"/>
        <v>1631.4013858699479</v>
      </c>
      <c r="U176" s="45">
        <f t="shared" si="74"/>
        <v>544.71906296440739</v>
      </c>
      <c r="V176" s="36">
        <f t="shared" si="75"/>
        <v>275626.05228317366</v>
      </c>
      <c r="W176" s="57">
        <f t="shared" si="85"/>
        <v>-95.914106028074002</v>
      </c>
      <c r="X176" s="34">
        <f t="shared" si="76"/>
        <v>141</v>
      </c>
      <c r="Y176" s="40">
        <f t="shared" si="77"/>
        <v>2958.4599999999928</v>
      </c>
      <c r="Z176" s="40">
        <f t="shared" si="78"/>
        <v>1369.6727201581259</v>
      </c>
      <c r="AA176" s="40">
        <f t="shared" si="79"/>
        <v>1588.7872798418668</v>
      </c>
      <c r="AB176" s="45">
        <f t="shared" si="80"/>
        <v>0</v>
      </c>
      <c r="AC176" s="36">
        <f t="shared" si="81"/>
        <v>268297.192316651</v>
      </c>
    </row>
    <row r="177" spans="1:29" x14ac:dyDescent="0.2">
      <c r="A177" s="34">
        <f t="shared" si="59"/>
        <v>142</v>
      </c>
      <c r="B177" s="40">
        <f t="shared" si="60"/>
        <v>2905.15</v>
      </c>
      <c r="C177" s="40">
        <f t="shared" si="61"/>
        <v>810.86620169828529</v>
      </c>
      <c r="D177" s="40">
        <f t="shared" si="82"/>
        <v>2094.2837983017148</v>
      </c>
      <c r="E177" s="36">
        <f t="shared" si="83"/>
        <v>324725.47550323152</v>
      </c>
      <c r="F177" s="81">
        <f t="shared" si="62"/>
        <v>5.2200000000000003E-2</v>
      </c>
      <c r="G177" s="41">
        <f t="shared" si="63"/>
        <v>2.5000000000000001E-2</v>
      </c>
      <c r="H177" s="42">
        <f t="shared" si="64"/>
        <v>7.7200000000000005E-2</v>
      </c>
      <c r="I177" s="100"/>
      <c r="J177" s="43">
        <f t="shared" si="65"/>
        <v>2726.68</v>
      </c>
      <c r="K177" s="40">
        <f t="shared" si="66"/>
        <v>847.11343161021659</v>
      </c>
      <c r="L177" s="40">
        <f t="shared" si="67"/>
        <v>1879.5665683897832</v>
      </c>
      <c r="M177" s="36">
        <f t="shared" si="84"/>
        <v>318174.08629508567</v>
      </c>
      <c r="N177" s="41">
        <f t="shared" si="68"/>
        <v>1.8499999999999999E-2</v>
      </c>
      <c r="O177" s="44">
        <f t="shared" si="69"/>
        <v>7.0699999999999999E-2</v>
      </c>
      <c r="Q177" s="34">
        <f t="shared" si="70"/>
        <v>142</v>
      </c>
      <c r="R177" s="40">
        <f t="shared" si="71"/>
        <v>2355.78520475394</v>
      </c>
      <c r="S177" s="40">
        <f t="shared" si="72"/>
        <v>731.88838005224193</v>
      </c>
      <c r="T177" s="40">
        <f t="shared" si="73"/>
        <v>1623.8968247016981</v>
      </c>
      <c r="U177" s="45">
        <f t="shared" si="74"/>
        <v>549.36479524606011</v>
      </c>
      <c r="V177" s="36">
        <f t="shared" si="75"/>
        <v>274344.79910787538</v>
      </c>
      <c r="W177" s="57">
        <f t="shared" si="85"/>
        <v>-96.489199969422543</v>
      </c>
      <c r="X177" s="34">
        <f t="shared" si="76"/>
        <v>142</v>
      </c>
      <c r="Y177" s="40">
        <f t="shared" si="77"/>
        <v>2958.4599999999932</v>
      </c>
      <c r="Z177" s="40">
        <f t="shared" si="78"/>
        <v>1377.7423752677246</v>
      </c>
      <c r="AA177" s="40">
        <f t="shared" si="79"/>
        <v>1580.7176247322686</v>
      </c>
      <c r="AB177" s="45">
        <f t="shared" si="80"/>
        <v>0</v>
      </c>
      <c r="AC177" s="36">
        <f t="shared" si="81"/>
        <v>266919.44994138327</v>
      </c>
    </row>
    <row r="178" spans="1:29" x14ac:dyDescent="0.2">
      <c r="A178" s="34">
        <f t="shared" si="59"/>
        <v>143</v>
      </c>
      <c r="B178" s="40">
        <f t="shared" si="60"/>
        <v>2905.16</v>
      </c>
      <c r="C178" s="40">
        <f t="shared" si="61"/>
        <v>816.09277426254357</v>
      </c>
      <c r="D178" s="40">
        <f t="shared" si="82"/>
        <v>2089.0672257374563</v>
      </c>
      <c r="E178" s="36">
        <f t="shared" si="83"/>
        <v>323909.38272896898</v>
      </c>
      <c r="F178" s="81">
        <f t="shared" si="62"/>
        <v>5.2200000000000003E-2</v>
      </c>
      <c r="G178" s="41">
        <f t="shared" si="63"/>
        <v>2.5000000000000001E-2</v>
      </c>
      <c r="H178" s="42">
        <f t="shared" si="64"/>
        <v>7.7200000000000005E-2</v>
      </c>
      <c r="I178" s="100"/>
      <c r="J178" s="43">
        <f t="shared" si="65"/>
        <v>2726.69</v>
      </c>
      <c r="K178" s="40">
        <f t="shared" si="66"/>
        <v>852.11434157812027</v>
      </c>
      <c r="L178" s="40">
        <f t="shared" si="67"/>
        <v>1874.5756584218798</v>
      </c>
      <c r="M178" s="36">
        <f t="shared" si="84"/>
        <v>317321.97195350757</v>
      </c>
      <c r="N178" s="41">
        <f t="shared" si="68"/>
        <v>1.8499999999999999E-2</v>
      </c>
      <c r="O178" s="44">
        <f t="shared" si="69"/>
        <v>7.0699999999999999E-2</v>
      </c>
      <c r="Q178" s="34">
        <f t="shared" si="70"/>
        <v>143</v>
      </c>
      <c r="R178" s="40">
        <f t="shared" si="71"/>
        <v>2351.077263929451</v>
      </c>
      <c r="S178" s="40">
        <f t="shared" si="72"/>
        <v>734.72915585221858</v>
      </c>
      <c r="T178" s="40">
        <f t="shared" si="73"/>
        <v>1616.3481080772324</v>
      </c>
      <c r="U178" s="45">
        <f t="shared" si="74"/>
        <v>554.08273607054889</v>
      </c>
      <c r="V178" s="36">
        <f t="shared" si="75"/>
        <v>273055.9872159526</v>
      </c>
      <c r="W178" s="57">
        <f t="shared" si="85"/>
        <v>-97.047682172575605</v>
      </c>
      <c r="X178" s="34">
        <f t="shared" si="76"/>
        <v>143</v>
      </c>
      <c r="Y178" s="40">
        <f t="shared" si="77"/>
        <v>2958.4599999999928</v>
      </c>
      <c r="Z178" s="40">
        <f t="shared" si="78"/>
        <v>1385.8595740953431</v>
      </c>
      <c r="AA178" s="40">
        <f t="shared" si="79"/>
        <v>1572.6004259046497</v>
      </c>
      <c r="AB178" s="45">
        <f t="shared" si="80"/>
        <v>0</v>
      </c>
      <c r="AC178" s="36">
        <f t="shared" si="81"/>
        <v>265533.59036728792</v>
      </c>
    </row>
    <row r="179" spans="1:29" x14ac:dyDescent="0.2">
      <c r="A179" s="46">
        <f t="shared" si="59"/>
        <v>144</v>
      </c>
      <c r="B179" s="47">
        <f t="shared" si="60"/>
        <v>2905.15</v>
      </c>
      <c r="C179" s="47">
        <f t="shared" si="61"/>
        <v>821.3329711102997</v>
      </c>
      <c r="D179" s="47">
        <f t="shared" si="82"/>
        <v>2083.8170288897004</v>
      </c>
      <c r="E179" s="48">
        <f t="shared" si="83"/>
        <v>323088.04975785868</v>
      </c>
      <c r="F179" s="81">
        <f t="shared" si="62"/>
        <v>5.2200000000000003E-2</v>
      </c>
      <c r="G179" s="49">
        <f t="shared" si="63"/>
        <v>2.5000000000000001E-2</v>
      </c>
      <c r="H179" s="50">
        <f t="shared" si="64"/>
        <v>7.7200000000000005E-2</v>
      </c>
      <c r="I179" s="100"/>
      <c r="J179" s="43">
        <f t="shared" si="65"/>
        <v>2726.69</v>
      </c>
      <c r="K179" s="40">
        <f t="shared" si="66"/>
        <v>857.13471524058468</v>
      </c>
      <c r="L179" s="47">
        <f t="shared" si="67"/>
        <v>1869.5552847594154</v>
      </c>
      <c r="M179" s="48">
        <f t="shared" si="84"/>
        <v>316464.83723826701</v>
      </c>
      <c r="N179" s="49">
        <f t="shared" si="68"/>
        <v>1.8499999999999999E-2</v>
      </c>
      <c r="O179" s="44">
        <f t="shared" si="69"/>
        <v>7.0699999999999999E-2</v>
      </c>
      <c r="P179" s="51"/>
      <c r="Q179" s="46">
        <f t="shared" si="70"/>
        <v>144</v>
      </c>
      <c r="R179" s="40">
        <f t="shared" si="71"/>
        <v>2346.3161404688281</v>
      </c>
      <c r="S179" s="47">
        <f t="shared" si="72"/>
        <v>737.56128245484069</v>
      </c>
      <c r="T179" s="47">
        <f t="shared" si="73"/>
        <v>1608.7548580139874</v>
      </c>
      <c r="U179" s="52">
        <f t="shared" si="74"/>
        <v>558.83385953117204</v>
      </c>
      <c r="V179" s="48">
        <f t="shared" si="75"/>
        <v>271759.59207396663</v>
      </c>
      <c r="W179" s="57">
        <f t="shared" si="85"/>
        <v>-97.629454766708704</v>
      </c>
      <c r="X179" s="34">
        <f t="shared" si="76"/>
        <v>144</v>
      </c>
      <c r="Y179" s="40">
        <f t="shared" si="77"/>
        <v>2958.4599999999928</v>
      </c>
      <c r="Z179" s="47">
        <f t="shared" si="78"/>
        <v>1394.0245967527214</v>
      </c>
      <c r="AA179" s="40">
        <f t="shared" si="79"/>
        <v>1564.4354032472713</v>
      </c>
      <c r="AB179" s="52">
        <f t="shared" si="80"/>
        <v>0</v>
      </c>
      <c r="AC179" s="48">
        <f t="shared" si="81"/>
        <v>264139.56577053521</v>
      </c>
    </row>
    <row r="180" spans="1:29" x14ac:dyDescent="0.2">
      <c r="A180" s="34">
        <f t="shared" si="59"/>
        <v>145</v>
      </c>
      <c r="B180" s="40">
        <f t="shared" si="60"/>
        <v>2905.16</v>
      </c>
      <c r="C180" s="40">
        <f t="shared" si="61"/>
        <v>826.62687989110918</v>
      </c>
      <c r="D180" s="40">
        <f t="shared" si="82"/>
        <v>2078.5331201088907</v>
      </c>
      <c r="E180" s="36">
        <f t="shared" si="83"/>
        <v>322261.42287796759</v>
      </c>
      <c r="F180" s="81">
        <f t="shared" si="62"/>
        <v>5.2200000000000003E-2</v>
      </c>
      <c r="G180" s="41">
        <f t="shared" si="63"/>
        <v>2.5000000000000001E-2</v>
      </c>
      <c r="H180" s="42">
        <f t="shared" si="64"/>
        <v>7.7200000000000005E-2</v>
      </c>
      <c r="I180" s="100"/>
      <c r="J180" s="43">
        <f t="shared" si="65"/>
        <v>2726.68</v>
      </c>
      <c r="K180" s="40">
        <f t="shared" si="66"/>
        <v>862.17466727121018</v>
      </c>
      <c r="L180" s="40">
        <f t="shared" si="67"/>
        <v>1864.5053327287897</v>
      </c>
      <c r="M180" s="36">
        <f t="shared" si="84"/>
        <v>315602.6625709958</v>
      </c>
      <c r="N180" s="41">
        <f t="shared" si="68"/>
        <v>1.8499999999999999E-2</v>
      </c>
      <c r="O180" s="44">
        <f t="shared" si="69"/>
        <v>7.0699999999999999E-2</v>
      </c>
      <c r="Q180" s="34">
        <f t="shared" si="70"/>
        <v>145</v>
      </c>
      <c r="R180" s="40">
        <f t="shared" si="71"/>
        <v>2341.5011856968049</v>
      </c>
      <c r="S180" s="40">
        <f t="shared" si="72"/>
        <v>740.38425572768483</v>
      </c>
      <c r="T180" s="40">
        <f t="shared" si="73"/>
        <v>1601.1169299691201</v>
      </c>
      <c r="U180" s="45">
        <f t="shared" si="74"/>
        <v>563.65881430319496</v>
      </c>
      <c r="V180" s="36">
        <f t="shared" si="75"/>
        <v>270455.54900393577</v>
      </c>
      <c r="W180" s="57">
        <f t="shared" si="85"/>
        <v>-98.194654971043065</v>
      </c>
      <c r="X180" s="34">
        <f t="shared" si="76"/>
        <v>145</v>
      </c>
      <c r="Y180" s="40">
        <f t="shared" si="77"/>
        <v>2958.4599999999928</v>
      </c>
      <c r="Z180" s="40">
        <f t="shared" si="78"/>
        <v>1402.2377250019229</v>
      </c>
      <c r="AA180" s="40">
        <f t="shared" si="79"/>
        <v>1556.2222749980699</v>
      </c>
      <c r="AB180" s="45">
        <f t="shared" si="80"/>
        <v>0</v>
      </c>
      <c r="AC180" s="36">
        <f t="shared" si="81"/>
        <v>262737.32804553327</v>
      </c>
    </row>
    <row r="181" spans="1:29" x14ac:dyDescent="0.2">
      <c r="A181" s="34">
        <f t="shared" si="59"/>
        <v>146</v>
      </c>
      <c r="B181" s="40">
        <f t="shared" si="60"/>
        <v>2905.15</v>
      </c>
      <c r="C181" s="40">
        <f t="shared" si="61"/>
        <v>831.93484615174202</v>
      </c>
      <c r="D181" s="40">
        <f t="shared" si="82"/>
        <v>2073.2151538482581</v>
      </c>
      <c r="E181" s="36">
        <f t="shared" si="83"/>
        <v>321429.48803181585</v>
      </c>
      <c r="F181" s="81">
        <f t="shared" si="62"/>
        <v>5.2200000000000003E-2</v>
      </c>
      <c r="G181" s="41">
        <f t="shared" si="63"/>
        <v>2.5000000000000001E-2</v>
      </c>
      <c r="H181" s="42">
        <f t="shared" si="64"/>
        <v>7.7200000000000005E-2</v>
      </c>
      <c r="I181" s="100"/>
      <c r="J181" s="43">
        <f t="shared" si="65"/>
        <v>2726.68</v>
      </c>
      <c r="K181" s="40">
        <f t="shared" si="66"/>
        <v>867.2543130192164</v>
      </c>
      <c r="L181" s="40">
        <f t="shared" si="67"/>
        <v>1859.4256869807834</v>
      </c>
      <c r="M181" s="36">
        <f t="shared" si="84"/>
        <v>314735.40825797658</v>
      </c>
      <c r="N181" s="41">
        <f t="shared" si="68"/>
        <v>1.8499999999999999E-2</v>
      </c>
      <c r="O181" s="44">
        <f t="shared" si="69"/>
        <v>7.0699999999999999E-2</v>
      </c>
      <c r="Q181" s="34">
        <f t="shared" si="70"/>
        <v>146</v>
      </c>
      <c r="R181" s="40">
        <f t="shared" si="71"/>
        <v>2336.6313914388843</v>
      </c>
      <c r="S181" s="40">
        <f t="shared" si="72"/>
        <v>743.19744855736258</v>
      </c>
      <c r="T181" s="40">
        <f t="shared" si="73"/>
        <v>1593.4339428815217</v>
      </c>
      <c r="U181" s="45">
        <f t="shared" si="74"/>
        <v>568.5186085611158</v>
      </c>
      <c r="V181" s="36">
        <f t="shared" si="75"/>
        <v>269143.83294681727</v>
      </c>
      <c r="W181" s="57">
        <f t="shared" si="85"/>
        <v>-98.783185146581445</v>
      </c>
      <c r="X181" s="34">
        <f t="shared" si="76"/>
        <v>146</v>
      </c>
      <c r="Y181" s="40">
        <f t="shared" si="77"/>
        <v>2958.4599999999932</v>
      </c>
      <c r="Z181" s="40">
        <f t="shared" si="78"/>
        <v>1410.4992422650598</v>
      </c>
      <c r="AA181" s="40">
        <f t="shared" si="79"/>
        <v>1547.9607577349334</v>
      </c>
      <c r="AB181" s="45">
        <f t="shared" si="80"/>
        <v>0</v>
      </c>
      <c r="AC181" s="36">
        <f t="shared" si="81"/>
        <v>261326.8288032682</v>
      </c>
    </row>
    <row r="182" spans="1:29" x14ac:dyDescent="0.2">
      <c r="A182" s="34">
        <f t="shared" si="59"/>
        <v>147</v>
      </c>
      <c r="B182" s="40">
        <f t="shared" si="60"/>
        <v>2905.16</v>
      </c>
      <c r="C182" s="40">
        <f t="shared" si="61"/>
        <v>837.29696032865104</v>
      </c>
      <c r="D182" s="40">
        <f t="shared" si="82"/>
        <v>2067.8630396713488</v>
      </c>
      <c r="E182" s="36">
        <f t="shared" si="83"/>
        <v>320592.19107148721</v>
      </c>
      <c r="F182" s="81">
        <f t="shared" si="62"/>
        <v>5.2200000000000003E-2</v>
      </c>
      <c r="G182" s="41">
        <f t="shared" si="63"/>
        <v>2.5000000000000001E-2</v>
      </c>
      <c r="H182" s="42">
        <f t="shared" si="64"/>
        <v>7.7200000000000005E-2</v>
      </c>
      <c r="I182" s="100"/>
      <c r="J182" s="43">
        <f t="shared" si="65"/>
        <v>2726.69</v>
      </c>
      <c r="K182" s="40">
        <f t="shared" si="66"/>
        <v>872.37388634675472</v>
      </c>
      <c r="L182" s="40">
        <f t="shared" si="67"/>
        <v>1854.3161136532453</v>
      </c>
      <c r="M182" s="36">
        <f t="shared" si="84"/>
        <v>313863.03437162982</v>
      </c>
      <c r="N182" s="41">
        <f t="shared" si="68"/>
        <v>1.8499999999999999E-2</v>
      </c>
      <c r="O182" s="44">
        <f t="shared" si="69"/>
        <v>7.0699999999999999E-2</v>
      </c>
      <c r="Q182" s="34">
        <f t="shared" si="70"/>
        <v>147</v>
      </c>
      <c r="R182" s="40">
        <f t="shared" si="71"/>
        <v>2331.7060759324927</v>
      </c>
      <c r="S182" s="40">
        <f t="shared" si="72"/>
        <v>746.00032682082769</v>
      </c>
      <c r="T182" s="40">
        <f t="shared" si="73"/>
        <v>1585.705749111665</v>
      </c>
      <c r="U182" s="45">
        <f t="shared" si="74"/>
        <v>573.45392406750716</v>
      </c>
      <c r="V182" s="36">
        <f t="shared" si="75"/>
        <v>267824.37869592896</v>
      </c>
      <c r="W182" s="57">
        <f t="shared" si="85"/>
        <v>-99.355182745735647</v>
      </c>
      <c r="X182" s="34">
        <f t="shared" si="76"/>
        <v>147</v>
      </c>
      <c r="Y182" s="40">
        <f t="shared" si="77"/>
        <v>2958.4599999999923</v>
      </c>
      <c r="Z182" s="40">
        <f t="shared" si="78"/>
        <v>1418.8094336340705</v>
      </c>
      <c r="AA182" s="40">
        <f t="shared" si="79"/>
        <v>1539.6505663659218</v>
      </c>
      <c r="AB182" s="45">
        <f t="shared" si="80"/>
        <v>0</v>
      </c>
      <c r="AC182" s="36">
        <f t="shared" si="81"/>
        <v>259908.01936963413</v>
      </c>
    </row>
    <row r="183" spans="1:29" x14ac:dyDescent="0.2">
      <c r="A183" s="34">
        <f t="shared" si="59"/>
        <v>148</v>
      </c>
      <c r="B183" s="40">
        <f t="shared" si="60"/>
        <v>2905.15</v>
      </c>
      <c r="C183" s="40">
        <f t="shared" si="61"/>
        <v>842.6735707734324</v>
      </c>
      <c r="D183" s="40">
        <f t="shared" si="82"/>
        <v>2062.4764292265677</v>
      </c>
      <c r="E183" s="36">
        <f t="shared" si="83"/>
        <v>319749.51750071376</v>
      </c>
      <c r="F183" s="81">
        <f t="shared" si="62"/>
        <v>5.2200000000000003E-2</v>
      </c>
      <c r="G183" s="41">
        <f t="shared" si="63"/>
        <v>2.5000000000000001E-2</v>
      </c>
      <c r="H183" s="42">
        <f t="shared" si="64"/>
        <v>7.7200000000000005E-2</v>
      </c>
      <c r="I183" s="100"/>
      <c r="J183" s="43">
        <f t="shared" si="65"/>
        <v>2726.69</v>
      </c>
      <c r="K183" s="40">
        <f t="shared" si="66"/>
        <v>877.51362249381441</v>
      </c>
      <c r="L183" s="40">
        <f t="shared" si="67"/>
        <v>1849.1763775061856</v>
      </c>
      <c r="M183" s="36">
        <f t="shared" si="84"/>
        <v>312985.52074913599</v>
      </c>
      <c r="N183" s="41">
        <f t="shared" si="68"/>
        <v>1.8499999999999999E-2</v>
      </c>
      <c r="O183" s="44">
        <f t="shared" si="69"/>
        <v>7.0699999999999999E-2</v>
      </c>
      <c r="Q183" s="34">
        <f t="shared" si="70"/>
        <v>148</v>
      </c>
      <c r="R183" s="40">
        <f t="shared" si="71"/>
        <v>2326.7241951700325</v>
      </c>
      <c r="S183" s="40">
        <f t="shared" si="72"/>
        <v>748.79223068651777</v>
      </c>
      <c r="T183" s="40">
        <f t="shared" si="73"/>
        <v>1577.9319644835148</v>
      </c>
      <c r="U183" s="45">
        <f t="shared" si="74"/>
        <v>578.42580482996755</v>
      </c>
      <c r="V183" s="36">
        <f t="shared" si="75"/>
        <v>266497.16066041245</v>
      </c>
      <c r="W183" s="57">
        <f t="shared" si="85"/>
        <v>-99.950550364079618</v>
      </c>
      <c r="X183" s="34">
        <f t="shared" si="76"/>
        <v>148</v>
      </c>
      <c r="Y183" s="40">
        <f t="shared" si="77"/>
        <v>2958.4599999999928</v>
      </c>
      <c r="Z183" s="40">
        <f t="shared" si="78"/>
        <v>1427.1685858805649</v>
      </c>
      <c r="AA183" s="40">
        <f t="shared" si="79"/>
        <v>1531.2914141194278</v>
      </c>
      <c r="AB183" s="45">
        <f t="shared" si="80"/>
        <v>0</v>
      </c>
      <c r="AC183" s="36">
        <f t="shared" si="81"/>
        <v>258480.85078375356</v>
      </c>
    </row>
    <row r="184" spans="1:29" x14ac:dyDescent="0.2">
      <c r="A184" s="34">
        <f t="shared" si="59"/>
        <v>149</v>
      </c>
      <c r="B184" s="40">
        <f t="shared" si="60"/>
        <v>2905.16</v>
      </c>
      <c r="C184" s="40">
        <f t="shared" si="61"/>
        <v>848.10477074540768</v>
      </c>
      <c r="D184" s="40">
        <f t="shared" si="82"/>
        <v>2057.0552292545922</v>
      </c>
      <c r="E184" s="36">
        <f t="shared" si="83"/>
        <v>318901.41272996838</v>
      </c>
      <c r="F184" s="81">
        <f t="shared" si="62"/>
        <v>5.2200000000000003E-2</v>
      </c>
      <c r="G184" s="41">
        <f t="shared" si="63"/>
        <v>2.5000000000000001E-2</v>
      </c>
      <c r="H184" s="42">
        <f t="shared" si="64"/>
        <v>7.7200000000000005E-2</v>
      </c>
      <c r="I184" s="100"/>
      <c r="J184" s="43">
        <f t="shared" si="65"/>
        <v>2726.68</v>
      </c>
      <c r="K184" s="40">
        <f t="shared" si="66"/>
        <v>882.67364025300708</v>
      </c>
      <c r="L184" s="40">
        <f t="shared" si="67"/>
        <v>1844.0063597469928</v>
      </c>
      <c r="M184" s="36">
        <f t="shared" si="84"/>
        <v>312102.84710888297</v>
      </c>
      <c r="N184" s="41">
        <f t="shared" si="68"/>
        <v>1.8499999999999999E-2</v>
      </c>
      <c r="O184" s="44">
        <f t="shared" si="69"/>
        <v>7.0699999999999999E-2</v>
      </c>
      <c r="Q184" s="34">
        <f t="shared" si="70"/>
        <v>149</v>
      </c>
      <c r="R184" s="40">
        <f t="shared" si="71"/>
        <v>2321.685032538132</v>
      </c>
      <c r="S184" s="40">
        <f t="shared" si="72"/>
        <v>751.57259431386865</v>
      </c>
      <c r="T184" s="40">
        <f t="shared" si="73"/>
        <v>1570.1124382242633</v>
      </c>
      <c r="U184" s="45">
        <f t="shared" si="74"/>
        <v>583.47496746186789</v>
      </c>
      <c r="V184" s="36">
        <f t="shared" si="75"/>
        <v>265162.11309863668</v>
      </c>
      <c r="W184" s="57">
        <f t="shared" si="85"/>
        <v>-100.52942568997491</v>
      </c>
      <c r="X184" s="34">
        <f t="shared" si="76"/>
        <v>149</v>
      </c>
      <c r="Y184" s="40">
        <f t="shared" si="77"/>
        <v>2958.4599999999928</v>
      </c>
      <c r="Z184" s="40">
        <f t="shared" si="78"/>
        <v>1435.5769874657115</v>
      </c>
      <c r="AA184" s="40">
        <f t="shared" si="79"/>
        <v>1522.8830125342813</v>
      </c>
      <c r="AB184" s="45">
        <f t="shared" si="80"/>
        <v>0</v>
      </c>
      <c r="AC184" s="36">
        <f t="shared" si="81"/>
        <v>257045.27379628786</v>
      </c>
    </row>
    <row r="185" spans="1:29" x14ac:dyDescent="0.2">
      <c r="A185" s="34">
        <f t="shared" si="59"/>
        <v>150</v>
      </c>
      <c r="B185" s="40">
        <f t="shared" si="60"/>
        <v>2905.15</v>
      </c>
      <c r="C185" s="40">
        <f t="shared" si="61"/>
        <v>853.55091143720347</v>
      </c>
      <c r="D185" s="40">
        <f t="shared" si="82"/>
        <v>2051.5990885627966</v>
      </c>
      <c r="E185" s="36">
        <f t="shared" si="83"/>
        <v>318047.86181853118</v>
      </c>
      <c r="F185" s="81">
        <f t="shared" si="62"/>
        <v>5.2200000000000003E-2</v>
      </c>
      <c r="G185" s="41">
        <f t="shared" si="63"/>
        <v>2.5000000000000001E-2</v>
      </c>
      <c r="H185" s="42">
        <f t="shared" si="64"/>
        <v>7.7200000000000005E-2</v>
      </c>
      <c r="I185" s="100"/>
      <c r="J185" s="43">
        <f t="shared" si="65"/>
        <v>2726.68</v>
      </c>
      <c r="K185" s="40">
        <f t="shared" si="66"/>
        <v>887.87405911683118</v>
      </c>
      <c r="L185" s="40">
        <f t="shared" si="67"/>
        <v>1838.8059408831687</v>
      </c>
      <c r="M185" s="36">
        <f t="shared" si="84"/>
        <v>311214.97304976615</v>
      </c>
      <c r="N185" s="41">
        <f t="shared" si="68"/>
        <v>1.8499999999999999E-2</v>
      </c>
      <c r="O185" s="44">
        <f t="shared" si="69"/>
        <v>7.0699999999999999E-2</v>
      </c>
      <c r="Q185" s="34">
        <f t="shared" si="70"/>
        <v>150</v>
      </c>
      <c r="R185" s="40">
        <f t="shared" si="71"/>
        <v>2316.587506333934</v>
      </c>
      <c r="S185" s="40">
        <f t="shared" si="72"/>
        <v>754.34072332779965</v>
      </c>
      <c r="T185" s="40">
        <f t="shared" si="73"/>
        <v>1562.2467830061344</v>
      </c>
      <c r="U185" s="45">
        <f t="shared" si="74"/>
        <v>588.56249366606608</v>
      </c>
      <c r="V185" s="36">
        <f t="shared" si="75"/>
        <v>263819.20988164278</v>
      </c>
      <c r="W185" s="57">
        <f t="shared" si="85"/>
        <v>-101.13171155633154</v>
      </c>
      <c r="X185" s="34">
        <f t="shared" si="76"/>
        <v>150</v>
      </c>
      <c r="Y185" s="40">
        <f t="shared" si="77"/>
        <v>2958.4599999999932</v>
      </c>
      <c r="Z185" s="40">
        <f t="shared" si="78"/>
        <v>1444.0349285501973</v>
      </c>
      <c r="AA185" s="40">
        <f t="shared" si="79"/>
        <v>1514.425071449796</v>
      </c>
      <c r="AB185" s="45">
        <f t="shared" si="80"/>
        <v>0</v>
      </c>
      <c r="AC185" s="36">
        <f t="shared" si="81"/>
        <v>255601.23886773767</v>
      </c>
    </row>
    <row r="186" spans="1:29" x14ac:dyDescent="0.2">
      <c r="A186" s="34">
        <f t="shared" si="59"/>
        <v>151</v>
      </c>
      <c r="B186" s="40">
        <f t="shared" si="60"/>
        <v>2905.16</v>
      </c>
      <c r="C186" s="40">
        <f t="shared" si="61"/>
        <v>859.05208896744921</v>
      </c>
      <c r="D186" s="40">
        <f t="shared" si="82"/>
        <v>2046.1079110325506</v>
      </c>
      <c r="E186" s="36">
        <f t="shared" si="83"/>
        <v>317188.80972956371</v>
      </c>
      <c r="F186" s="81">
        <f t="shared" si="62"/>
        <v>5.2200000000000003E-2</v>
      </c>
      <c r="G186" s="41">
        <f t="shared" si="63"/>
        <v>2.5000000000000001E-2</v>
      </c>
      <c r="H186" s="42">
        <f t="shared" si="64"/>
        <v>7.7200000000000005E-2</v>
      </c>
      <c r="I186" s="100"/>
      <c r="J186" s="43">
        <f t="shared" si="65"/>
        <v>2726.69</v>
      </c>
      <c r="K186" s="40">
        <f t="shared" si="66"/>
        <v>893.11511711512799</v>
      </c>
      <c r="L186" s="40">
        <f t="shared" si="67"/>
        <v>1833.5748828848721</v>
      </c>
      <c r="M186" s="36">
        <f t="shared" si="84"/>
        <v>310321.85793265101</v>
      </c>
      <c r="N186" s="41">
        <f t="shared" si="68"/>
        <v>1.8499999999999999E-2</v>
      </c>
      <c r="O186" s="44">
        <f t="shared" si="69"/>
        <v>7.0699999999999999E-2</v>
      </c>
      <c r="Q186" s="34">
        <f t="shared" si="70"/>
        <v>151</v>
      </c>
      <c r="R186" s="40">
        <f t="shared" si="71"/>
        <v>2311.4308632168463</v>
      </c>
      <c r="S186" s="40">
        <f t="shared" si="72"/>
        <v>757.09601833083411</v>
      </c>
      <c r="T186" s="40">
        <f t="shared" si="73"/>
        <v>1554.3348448860122</v>
      </c>
      <c r="U186" s="45">
        <f t="shared" si="74"/>
        <v>593.72913678315354</v>
      </c>
      <c r="V186" s="36">
        <f t="shared" si="75"/>
        <v>262468.38472652878</v>
      </c>
      <c r="W186" s="57">
        <f t="shared" si="85"/>
        <v>-101.71754589025068</v>
      </c>
      <c r="X186" s="34">
        <f t="shared" si="76"/>
        <v>151</v>
      </c>
      <c r="Y186" s="40">
        <f t="shared" si="77"/>
        <v>2958.4599999999928</v>
      </c>
      <c r="Z186" s="40">
        <f t="shared" si="78"/>
        <v>1452.5427010042383</v>
      </c>
      <c r="AA186" s="40">
        <f t="shared" si="79"/>
        <v>1505.9172989957544</v>
      </c>
      <c r="AB186" s="45">
        <f t="shared" si="80"/>
        <v>0</v>
      </c>
      <c r="AC186" s="36">
        <f t="shared" si="81"/>
        <v>254148.69616673343</v>
      </c>
    </row>
    <row r="187" spans="1:29" x14ac:dyDescent="0.2">
      <c r="A187" s="34">
        <f t="shared" si="59"/>
        <v>152</v>
      </c>
      <c r="B187" s="40">
        <f t="shared" si="60"/>
        <v>2905.15</v>
      </c>
      <c r="C187" s="40">
        <f t="shared" si="61"/>
        <v>864.56865740647345</v>
      </c>
      <c r="D187" s="40">
        <f t="shared" si="82"/>
        <v>2040.5813425935266</v>
      </c>
      <c r="E187" s="36">
        <f t="shared" si="83"/>
        <v>316324.24107215722</v>
      </c>
      <c r="F187" s="81">
        <f t="shared" si="62"/>
        <v>5.2200000000000003E-2</v>
      </c>
      <c r="G187" s="41">
        <f t="shared" si="63"/>
        <v>2.5000000000000001E-2</v>
      </c>
      <c r="H187" s="42">
        <f t="shared" si="64"/>
        <v>7.7200000000000005E-2</v>
      </c>
      <c r="I187" s="100"/>
      <c r="J187" s="43">
        <f t="shared" si="65"/>
        <v>2726.69</v>
      </c>
      <c r="K187" s="40">
        <f t="shared" si="66"/>
        <v>898.37705368013144</v>
      </c>
      <c r="L187" s="40">
        <f t="shared" si="67"/>
        <v>1828.3129463198686</v>
      </c>
      <c r="M187" s="36">
        <f t="shared" si="84"/>
        <v>309423.48087897088</v>
      </c>
      <c r="N187" s="41">
        <f t="shared" si="68"/>
        <v>1.8499999999999999E-2</v>
      </c>
      <c r="O187" s="44">
        <f t="shared" si="69"/>
        <v>7.0699999999999999E-2</v>
      </c>
      <c r="Q187" s="34">
        <f t="shared" si="70"/>
        <v>152</v>
      </c>
      <c r="R187" s="40">
        <f t="shared" si="71"/>
        <v>2306.2139818081273</v>
      </c>
      <c r="S187" s="40">
        <f t="shared" si="72"/>
        <v>759.83774846099527</v>
      </c>
      <c r="T187" s="40">
        <f t="shared" si="73"/>
        <v>1546.376233347132</v>
      </c>
      <c r="U187" s="45">
        <f t="shared" si="74"/>
        <v>598.93601819187279</v>
      </c>
      <c r="V187" s="36">
        <f t="shared" si="75"/>
        <v>261109.61095987592</v>
      </c>
      <c r="W187" s="57">
        <f t="shared" si="85"/>
        <v>-102.32683176478713</v>
      </c>
      <c r="X187" s="34">
        <f t="shared" si="76"/>
        <v>152</v>
      </c>
      <c r="Y187" s="40">
        <f t="shared" si="77"/>
        <v>2958.4599999999928</v>
      </c>
      <c r="Z187" s="40">
        <f t="shared" si="78"/>
        <v>1461.1005984176552</v>
      </c>
      <c r="AA187" s="40">
        <f t="shared" si="79"/>
        <v>1497.3594015823376</v>
      </c>
      <c r="AB187" s="45">
        <f t="shared" si="80"/>
        <v>0</v>
      </c>
      <c r="AC187" s="36">
        <f t="shared" si="81"/>
        <v>252687.59556831577</v>
      </c>
    </row>
    <row r="188" spans="1:29" x14ac:dyDescent="0.2">
      <c r="A188" s="34">
        <f t="shared" si="59"/>
        <v>153</v>
      </c>
      <c r="B188" s="40">
        <f t="shared" si="60"/>
        <v>2905.16</v>
      </c>
      <c r="C188" s="40">
        <f t="shared" si="61"/>
        <v>870.1407157691217</v>
      </c>
      <c r="D188" s="40">
        <f t="shared" si="82"/>
        <v>2035.0192842308782</v>
      </c>
      <c r="E188" s="36">
        <f t="shared" si="83"/>
        <v>315454.10035638808</v>
      </c>
      <c r="F188" s="81">
        <f t="shared" si="62"/>
        <v>5.2200000000000003E-2</v>
      </c>
      <c r="G188" s="41">
        <f t="shared" si="63"/>
        <v>2.5000000000000001E-2</v>
      </c>
      <c r="H188" s="42">
        <f t="shared" si="64"/>
        <v>7.7200000000000005E-2</v>
      </c>
      <c r="I188" s="100"/>
      <c r="J188" s="43">
        <f t="shared" si="65"/>
        <v>2726.68</v>
      </c>
      <c r="K188" s="40">
        <f t="shared" si="66"/>
        <v>903.65999182139649</v>
      </c>
      <c r="L188" s="40">
        <f t="shared" si="67"/>
        <v>1823.0200081786033</v>
      </c>
      <c r="M188" s="36">
        <f t="shared" si="84"/>
        <v>308519.82088714949</v>
      </c>
      <c r="N188" s="41">
        <f t="shared" si="68"/>
        <v>1.8499999999999999E-2</v>
      </c>
      <c r="O188" s="44">
        <f t="shared" si="69"/>
        <v>7.0699999999999999E-2</v>
      </c>
      <c r="Q188" s="34">
        <f t="shared" si="70"/>
        <v>153</v>
      </c>
      <c r="R188" s="40">
        <f t="shared" si="71"/>
        <v>2300.9360700421112</v>
      </c>
      <c r="S188" s="40">
        <f t="shared" si="72"/>
        <v>762.56527880350882</v>
      </c>
      <c r="T188" s="40">
        <f t="shared" si="73"/>
        <v>1538.3707912386024</v>
      </c>
      <c r="U188" s="45">
        <f t="shared" si="74"/>
        <v>604.22392995788869</v>
      </c>
      <c r="V188" s="36">
        <f t="shared" si="75"/>
        <v>259742.8217511145</v>
      </c>
      <c r="W188" s="57">
        <f t="shared" si="85"/>
        <v>-102.91970734860115</v>
      </c>
      <c r="X188" s="34">
        <f t="shared" si="76"/>
        <v>153</v>
      </c>
      <c r="Y188" s="40">
        <f t="shared" si="77"/>
        <v>2958.4599999999923</v>
      </c>
      <c r="Z188" s="40">
        <f t="shared" si="78"/>
        <v>1469.7089161099987</v>
      </c>
      <c r="AA188" s="40">
        <f t="shared" si="79"/>
        <v>1488.7510838899937</v>
      </c>
      <c r="AB188" s="45">
        <f t="shared" si="80"/>
        <v>0</v>
      </c>
      <c r="AC188" s="36">
        <f t="shared" si="81"/>
        <v>251217.88665220578</v>
      </c>
    </row>
    <row r="189" spans="1:29" x14ac:dyDescent="0.2">
      <c r="A189" s="34">
        <f t="shared" si="59"/>
        <v>154</v>
      </c>
      <c r="B189" s="40">
        <f t="shared" si="60"/>
        <v>2905.15</v>
      </c>
      <c r="C189" s="40">
        <f t="shared" si="61"/>
        <v>875.72862104056981</v>
      </c>
      <c r="D189" s="40">
        <f t="shared" si="82"/>
        <v>2029.4213789594303</v>
      </c>
      <c r="E189" s="36">
        <f t="shared" si="83"/>
        <v>314578.37173534749</v>
      </c>
      <c r="F189" s="81">
        <f t="shared" si="62"/>
        <v>5.2200000000000003E-2</v>
      </c>
      <c r="G189" s="41">
        <f t="shared" si="63"/>
        <v>2.5000000000000001E-2</v>
      </c>
      <c r="H189" s="42">
        <f t="shared" si="64"/>
        <v>7.7200000000000005E-2</v>
      </c>
      <c r="I189" s="100"/>
      <c r="J189" s="43">
        <f t="shared" si="65"/>
        <v>2726.68</v>
      </c>
      <c r="K189" s="40">
        <f t="shared" si="66"/>
        <v>908.98405527321074</v>
      </c>
      <c r="L189" s="40">
        <f t="shared" si="67"/>
        <v>1817.6959447267891</v>
      </c>
      <c r="M189" s="36">
        <f t="shared" si="84"/>
        <v>307610.83683187625</v>
      </c>
      <c r="N189" s="41">
        <f t="shared" si="68"/>
        <v>1.8499999999999999E-2</v>
      </c>
      <c r="O189" s="44">
        <f t="shared" si="69"/>
        <v>7.0699999999999999E-2</v>
      </c>
      <c r="Q189" s="34">
        <f t="shared" si="70"/>
        <v>154</v>
      </c>
      <c r="R189" s="40">
        <f t="shared" si="71"/>
        <v>2295.5959647561622</v>
      </c>
      <c r="S189" s="40">
        <f t="shared" si="72"/>
        <v>765.2778399391791</v>
      </c>
      <c r="T189" s="40">
        <f t="shared" si="73"/>
        <v>1530.3181248169831</v>
      </c>
      <c r="U189" s="45">
        <f t="shared" si="74"/>
        <v>609.55403524383792</v>
      </c>
      <c r="V189" s="36">
        <f t="shared" si="75"/>
        <v>258367.9898759315</v>
      </c>
      <c r="W189" s="57">
        <f t="shared" si="85"/>
        <v>-103.53607595772974</v>
      </c>
      <c r="X189" s="34">
        <f t="shared" si="76"/>
        <v>154</v>
      </c>
      <c r="Y189" s="40">
        <f t="shared" si="77"/>
        <v>2958.4599999999923</v>
      </c>
      <c r="Z189" s="40">
        <f t="shared" si="78"/>
        <v>1478.3679511407468</v>
      </c>
      <c r="AA189" s="40">
        <f t="shared" si="79"/>
        <v>1480.0920488592456</v>
      </c>
      <c r="AB189" s="45">
        <f t="shared" si="80"/>
        <v>0</v>
      </c>
      <c r="AC189" s="36">
        <f t="shared" si="81"/>
        <v>249739.51870106504</v>
      </c>
    </row>
    <row r="190" spans="1:29" x14ac:dyDescent="0.2">
      <c r="A190" s="34">
        <f t="shared" si="59"/>
        <v>155</v>
      </c>
      <c r="B190" s="40">
        <f t="shared" si="60"/>
        <v>2905.16</v>
      </c>
      <c r="C190" s="40">
        <f t="shared" si="61"/>
        <v>881.37247516926413</v>
      </c>
      <c r="D190" s="40">
        <f t="shared" si="82"/>
        <v>2023.7875248307357</v>
      </c>
      <c r="E190" s="36">
        <f t="shared" si="83"/>
        <v>313696.99926017824</v>
      </c>
      <c r="F190" s="81">
        <f t="shared" si="62"/>
        <v>5.2200000000000003E-2</v>
      </c>
      <c r="G190" s="41">
        <f t="shared" si="63"/>
        <v>2.5000000000000001E-2</v>
      </c>
      <c r="H190" s="42">
        <f t="shared" si="64"/>
        <v>7.7200000000000005E-2</v>
      </c>
      <c r="I190" s="100"/>
      <c r="J190" s="43">
        <f t="shared" si="65"/>
        <v>2726.69</v>
      </c>
      <c r="K190" s="40">
        <f t="shared" si="66"/>
        <v>914.34948633219597</v>
      </c>
      <c r="L190" s="40">
        <f t="shared" si="67"/>
        <v>1812.3405136678041</v>
      </c>
      <c r="M190" s="36">
        <f t="shared" si="84"/>
        <v>306696.48734554404</v>
      </c>
      <c r="N190" s="41">
        <f t="shared" si="68"/>
        <v>1.8499999999999999E-2</v>
      </c>
      <c r="O190" s="44">
        <f t="shared" si="69"/>
        <v>7.0699999999999999E-2</v>
      </c>
      <c r="Q190" s="34">
        <f t="shared" si="70"/>
        <v>155</v>
      </c>
      <c r="R190" s="40">
        <f t="shared" si="71"/>
        <v>2290.192833031017</v>
      </c>
      <c r="S190" s="40">
        <f t="shared" si="72"/>
        <v>767.97475934532076</v>
      </c>
      <c r="T190" s="40">
        <f t="shared" si="73"/>
        <v>1522.2180736856963</v>
      </c>
      <c r="U190" s="45">
        <f t="shared" si="74"/>
        <v>614.96716696898284</v>
      </c>
      <c r="V190" s="36">
        <f t="shared" si="75"/>
        <v>256985.0479496172</v>
      </c>
      <c r="W190" s="57">
        <f t="shared" si="85"/>
        <v>-104.13607600524801</v>
      </c>
      <c r="X190" s="34">
        <f t="shared" si="76"/>
        <v>155</v>
      </c>
      <c r="Y190" s="40">
        <f t="shared" si="77"/>
        <v>2958.4599999999932</v>
      </c>
      <c r="Z190" s="40">
        <f t="shared" si="78"/>
        <v>1487.0780023195516</v>
      </c>
      <c r="AA190" s="40">
        <f t="shared" si="79"/>
        <v>1471.3819976804416</v>
      </c>
      <c r="AB190" s="45">
        <f t="shared" si="80"/>
        <v>0</v>
      </c>
      <c r="AC190" s="36">
        <f t="shared" si="81"/>
        <v>248252.44069874549</v>
      </c>
    </row>
    <row r="191" spans="1:29" x14ac:dyDescent="0.2">
      <c r="A191" s="46">
        <f t="shared" si="59"/>
        <v>156</v>
      </c>
      <c r="B191" s="47">
        <f t="shared" si="60"/>
        <v>2905.15</v>
      </c>
      <c r="C191" s="47">
        <f t="shared" si="61"/>
        <v>887.03263809285318</v>
      </c>
      <c r="D191" s="47">
        <f t="shared" si="82"/>
        <v>2018.1173619071469</v>
      </c>
      <c r="E191" s="48">
        <f t="shared" si="83"/>
        <v>312809.96662208537</v>
      </c>
      <c r="F191" s="81">
        <f t="shared" si="62"/>
        <v>5.2200000000000003E-2</v>
      </c>
      <c r="G191" s="49">
        <f t="shared" si="63"/>
        <v>2.5000000000000001E-2</v>
      </c>
      <c r="H191" s="50">
        <f t="shared" si="64"/>
        <v>7.7200000000000005E-2</v>
      </c>
      <c r="I191" s="100"/>
      <c r="J191" s="43">
        <f t="shared" si="65"/>
        <v>2726.69</v>
      </c>
      <c r="K191" s="40">
        <f t="shared" si="66"/>
        <v>919.73652872250318</v>
      </c>
      <c r="L191" s="47">
        <f t="shared" si="67"/>
        <v>1806.9534712774969</v>
      </c>
      <c r="M191" s="48">
        <f t="shared" si="84"/>
        <v>305776.75081682153</v>
      </c>
      <c r="N191" s="49">
        <f t="shared" si="68"/>
        <v>1.8499999999999999E-2</v>
      </c>
      <c r="O191" s="44">
        <f t="shared" si="69"/>
        <v>7.0699999999999999E-2</v>
      </c>
      <c r="P191" s="51"/>
      <c r="Q191" s="46">
        <f t="shared" si="70"/>
        <v>156</v>
      </c>
      <c r="R191" s="40">
        <f t="shared" si="71"/>
        <v>2284.7254676750631</v>
      </c>
      <c r="S191" s="47">
        <f t="shared" si="72"/>
        <v>770.6552268385683</v>
      </c>
      <c r="T191" s="47">
        <f t="shared" si="73"/>
        <v>1514.0702408364948</v>
      </c>
      <c r="U191" s="52">
        <f t="shared" si="74"/>
        <v>620.42453232493699</v>
      </c>
      <c r="V191" s="48">
        <f t="shared" si="75"/>
        <v>255593.96819045368</v>
      </c>
      <c r="W191" s="57">
        <f t="shared" si="85"/>
        <v>-104.75961105304532</v>
      </c>
      <c r="X191" s="34">
        <f t="shared" si="76"/>
        <v>156</v>
      </c>
      <c r="Y191" s="40">
        <f t="shared" si="77"/>
        <v>2958.4599999999928</v>
      </c>
      <c r="Z191" s="47">
        <f t="shared" si="78"/>
        <v>1495.8393702165506</v>
      </c>
      <c r="AA191" s="40">
        <f t="shared" si="79"/>
        <v>1462.6206297834422</v>
      </c>
      <c r="AB191" s="52">
        <f t="shared" si="80"/>
        <v>0</v>
      </c>
      <c r="AC191" s="48">
        <f t="shared" si="81"/>
        <v>246756.60132852892</v>
      </c>
    </row>
    <row r="192" spans="1:29" x14ac:dyDescent="0.2">
      <c r="A192" s="34">
        <f t="shared" si="59"/>
        <v>157</v>
      </c>
      <c r="B192" s="40">
        <f t="shared" si="60"/>
        <v>2905.16</v>
      </c>
      <c r="C192" s="40">
        <f t="shared" si="61"/>
        <v>892.7492147312505</v>
      </c>
      <c r="D192" s="40">
        <f t="shared" si="82"/>
        <v>2012.4107852687494</v>
      </c>
      <c r="E192" s="36">
        <f t="shared" si="83"/>
        <v>311917.2174073541</v>
      </c>
      <c r="F192" s="81">
        <f t="shared" si="62"/>
        <v>5.2200000000000003E-2</v>
      </c>
      <c r="G192" s="41">
        <f t="shared" si="63"/>
        <v>2.5000000000000001E-2</v>
      </c>
      <c r="H192" s="42">
        <f t="shared" si="64"/>
        <v>7.7200000000000005E-2</v>
      </c>
      <c r="I192" s="100"/>
      <c r="J192" s="43">
        <f t="shared" si="65"/>
        <v>2726.68</v>
      </c>
      <c r="K192" s="40">
        <f t="shared" si="66"/>
        <v>925.14530977089316</v>
      </c>
      <c r="L192" s="40">
        <f t="shared" si="67"/>
        <v>1801.5346902291067</v>
      </c>
      <c r="M192" s="36">
        <f t="shared" si="84"/>
        <v>304851.60550705064</v>
      </c>
      <c r="N192" s="41">
        <f t="shared" si="68"/>
        <v>1.8499999999999999E-2</v>
      </c>
      <c r="O192" s="44">
        <f t="shared" si="69"/>
        <v>7.0699999999999999E-2</v>
      </c>
      <c r="Q192" s="34">
        <f t="shared" si="70"/>
        <v>157</v>
      </c>
      <c r="R192" s="40">
        <f t="shared" si="71"/>
        <v>2279.192992646203</v>
      </c>
      <c r="S192" s="40">
        <f t="shared" si="72"/>
        <v>773.31853005744665</v>
      </c>
      <c r="T192" s="40">
        <f t="shared" si="73"/>
        <v>1505.8744625887564</v>
      </c>
      <c r="U192" s="45">
        <f t="shared" si="74"/>
        <v>625.96700735379682</v>
      </c>
      <c r="V192" s="36">
        <f t="shared" si="75"/>
        <v>254194.68265304246</v>
      </c>
      <c r="W192" s="57">
        <f t="shared" si="85"/>
        <v>-105.3668197614993</v>
      </c>
      <c r="X192" s="34">
        <f t="shared" si="76"/>
        <v>157</v>
      </c>
      <c r="Y192" s="40">
        <f t="shared" si="77"/>
        <v>2958.4599999999923</v>
      </c>
      <c r="Z192" s="40">
        <f t="shared" si="78"/>
        <v>1504.6523571727428</v>
      </c>
      <c r="AA192" s="40">
        <f t="shared" si="79"/>
        <v>1453.8076428272495</v>
      </c>
      <c r="AB192" s="45">
        <f t="shared" si="80"/>
        <v>0</v>
      </c>
      <c r="AC192" s="36">
        <f t="shared" si="81"/>
        <v>245251.94897135618</v>
      </c>
    </row>
    <row r="193" spans="1:29" x14ac:dyDescent="0.2">
      <c r="A193" s="34">
        <f t="shared" si="59"/>
        <v>158</v>
      </c>
      <c r="B193" s="40">
        <f t="shared" si="60"/>
        <v>2905.15</v>
      </c>
      <c r="C193" s="40">
        <f t="shared" si="61"/>
        <v>898.48256801268849</v>
      </c>
      <c r="D193" s="40">
        <f t="shared" si="82"/>
        <v>2006.6674319873116</v>
      </c>
      <c r="E193" s="36">
        <f t="shared" si="83"/>
        <v>311018.73483934143</v>
      </c>
      <c r="F193" s="81">
        <f t="shared" si="62"/>
        <v>5.2200000000000003E-2</v>
      </c>
      <c r="G193" s="41">
        <f t="shared" si="63"/>
        <v>2.5000000000000001E-2</v>
      </c>
      <c r="H193" s="42">
        <f t="shared" si="64"/>
        <v>7.7200000000000005E-2</v>
      </c>
      <c r="I193" s="100"/>
      <c r="J193" s="43">
        <f t="shared" si="65"/>
        <v>2726.68</v>
      </c>
      <c r="K193" s="40">
        <f t="shared" si="66"/>
        <v>930.59595755429314</v>
      </c>
      <c r="L193" s="40">
        <f t="shared" si="67"/>
        <v>1796.0840424457067</v>
      </c>
      <c r="M193" s="36">
        <f t="shared" si="84"/>
        <v>303921.00954949635</v>
      </c>
      <c r="N193" s="41">
        <f t="shared" si="68"/>
        <v>1.8499999999999999E-2</v>
      </c>
      <c r="O193" s="44">
        <f t="shared" si="69"/>
        <v>7.0699999999999999E-2</v>
      </c>
      <c r="Q193" s="34">
        <f t="shared" si="70"/>
        <v>158</v>
      </c>
      <c r="R193" s="40">
        <f t="shared" si="71"/>
        <v>2273.5941543311383</v>
      </c>
      <c r="S193" s="40">
        <f t="shared" si="72"/>
        <v>775.96381570029644</v>
      </c>
      <c r="T193" s="40">
        <f t="shared" si="73"/>
        <v>1497.6303386308418</v>
      </c>
      <c r="U193" s="45">
        <f t="shared" si="74"/>
        <v>631.55584566886182</v>
      </c>
      <c r="V193" s="36">
        <f t="shared" si="75"/>
        <v>252787.16299167331</v>
      </c>
      <c r="W193" s="57">
        <f t="shared" si="85"/>
        <v>-105.99760594126042</v>
      </c>
      <c r="X193" s="34">
        <f t="shared" si="76"/>
        <v>158</v>
      </c>
      <c r="Y193" s="40">
        <f t="shared" si="77"/>
        <v>2958.4599999999923</v>
      </c>
      <c r="Z193" s="40">
        <f t="shared" si="78"/>
        <v>1513.5172673104187</v>
      </c>
      <c r="AA193" s="40">
        <f t="shared" si="79"/>
        <v>1444.9427326895736</v>
      </c>
      <c r="AB193" s="45">
        <f t="shared" si="80"/>
        <v>0</v>
      </c>
      <c r="AC193" s="36">
        <f t="shared" si="81"/>
        <v>243738.43170404577</v>
      </c>
    </row>
    <row r="194" spans="1:29" x14ac:dyDescent="0.2">
      <c r="A194" s="34">
        <f t="shared" si="59"/>
        <v>159</v>
      </c>
      <c r="B194" s="40">
        <f t="shared" si="60"/>
        <v>2905.16</v>
      </c>
      <c r="C194" s="40">
        <f t="shared" si="61"/>
        <v>904.27280586690335</v>
      </c>
      <c r="D194" s="40">
        <f t="shared" si="82"/>
        <v>2000.8871941330965</v>
      </c>
      <c r="E194" s="36">
        <f t="shared" si="83"/>
        <v>310114.46203347453</v>
      </c>
      <c r="F194" s="81">
        <f t="shared" si="62"/>
        <v>5.2200000000000003E-2</v>
      </c>
      <c r="G194" s="41">
        <f t="shared" si="63"/>
        <v>2.5000000000000001E-2</v>
      </c>
      <c r="H194" s="42">
        <f t="shared" si="64"/>
        <v>7.7200000000000005E-2</v>
      </c>
      <c r="I194" s="100"/>
      <c r="J194" s="43">
        <f t="shared" si="65"/>
        <v>2726.69</v>
      </c>
      <c r="K194" s="40">
        <f t="shared" si="66"/>
        <v>936.08871873755083</v>
      </c>
      <c r="L194" s="40">
        <f t="shared" si="67"/>
        <v>1790.6012812624492</v>
      </c>
      <c r="M194" s="36">
        <f t="shared" si="84"/>
        <v>302984.92083075881</v>
      </c>
      <c r="N194" s="41">
        <f t="shared" si="68"/>
        <v>1.8499999999999999E-2</v>
      </c>
      <c r="O194" s="44">
        <f t="shared" si="69"/>
        <v>7.0699999999999999E-2</v>
      </c>
      <c r="Q194" s="34">
        <f t="shared" si="70"/>
        <v>159</v>
      </c>
      <c r="R194" s="40">
        <f t="shared" si="71"/>
        <v>2267.9280311440502</v>
      </c>
      <c r="S194" s="40">
        <f t="shared" si="72"/>
        <v>778.59032918477487</v>
      </c>
      <c r="T194" s="40">
        <f t="shared" si="73"/>
        <v>1489.3377019592754</v>
      </c>
      <c r="U194" s="45">
        <f t="shared" si="74"/>
        <v>637.23196885594962</v>
      </c>
      <c r="V194" s="36">
        <f t="shared" si="75"/>
        <v>251371.34069363258</v>
      </c>
      <c r="W194" s="57">
        <f t="shared" si="85"/>
        <v>-106.61210850293241</v>
      </c>
      <c r="X194" s="34">
        <f t="shared" si="76"/>
        <v>159</v>
      </c>
      <c r="Y194" s="40">
        <f t="shared" si="77"/>
        <v>2958.4599999999932</v>
      </c>
      <c r="Z194" s="40">
        <f t="shared" si="78"/>
        <v>1522.4344065436569</v>
      </c>
      <c r="AA194" s="40">
        <f t="shared" si="79"/>
        <v>1436.0255934563363</v>
      </c>
      <c r="AB194" s="45">
        <f t="shared" si="80"/>
        <v>0</v>
      </c>
      <c r="AC194" s="36">
        <f t="shared" si="81"/>
        <v>242215.99729750212</v>
      </c>
    </row>
    <row r="195" spans="1:29" x14ac:dyDescent="0.2">
      <c r="A195" s="34">
        <f t="shared" si="59"/>
        <v>160</v>
      </c>
      <c r="B195" s="40">
        <f t="shared" si="60"/>
        <v>2905.15</v>
      </c>
      <c r="C195" s="40">
        <f t="shared" si="61"/>
        <v>910.08029425131394</v>
      </c>
      <c r="D195" s="40">
        <f t="shared" si="82"/>
        <v>1995.0697057486861</v>
      </c>
      <c r="E195" s="36">
        <f t="shared" si="83"/>
        <v>309204.3817392232</v>
      </c>
      <c r="F195" s="81">
        <f t="shared" si="62"/>
        <v>5.2200000000000003E-2</v>
      </c>
      <c r="G195" s="41">
        <f t="shared" si="63"/>
        <v>2.5000000000000001E-2</v>
      </c>
      <c r="H195" s="42">
        <f t="shared" si="64"/>
        <v>7.7200000000000005E-2</v>
      </c>
      <c r="I195" s="100"/>
      <c r="J195" s="43">
        <f t="shared" si="65"/>
        <v>2726.69</v>
      </c>
      <c r="K195" s="40">
        <f t="shared" si="66"/>
        <v>941.60384143877923</v>
      </c>
      <c r="L195" s="40">
        <f t="shared" si="67"/>
        <v>1785.0861585612208</v>
      </c>
      <c r="M195" s="36">
        <f t="shared" si="84"/>
        <v>302043.31698932004</v>
      </c>
      <c r="N195" s="41">
        <f t="shared" si="68"/>
        <v>1.8499999999999999E-2</v>
      </c>
      <c r="O195" s="44">
        <f t="shared" si="69"/>
        <v>7.0699999999999999E-2</v>
      </c>
      <c r="Q195" s="34">
        <f t="shared" si="70"/>
        <v>160</v>
      </c>
      <c r="R195" s="40">
        <f t="shared" si="71"/>
        <v>2262.1933204981347</v>
      </c>
      <c r="S195" s="40">
        <f t="shared" si="72"/>
        <v>781.19717157814944</v>
      </c>
      <c r="T195" s="40">
        <f t="shared" si="73"/>
        <v>1480.9961489199852</v>
      </c>
      <c r="U195" s="45">
        <f t="shared" si="74"/>
        <v>642.95667950186544</v>
      </c>
      <c r="V195" s="36">
        <f t="shared" si="75"/>
        <v>249947.18684255256</v>
      </c>
      <c r="W195" s="57">
        <f t="shared" si="85"/>
        <v>-107.25023150886159</v>
      </c>
      <c r="X195" s="34">
        <f t="shared" si="76"/>
        <v>160</v>
      </c>
      <c r="Y195" s="40">
        <f t="shared" si="77"/>
        <v>2958.4599999999932</v>
      </c>
      <c r="Z195" s="40">
        <f t="shared" si="78"/>
        <v>1531.4040825888765</v>
      </c>
      <c r="AA195" s="40">
        <f t="shared" si="79"/>
        <v>1427.0559174111168</v>
      </c>
      <c r="AB195" s="45">
        <f t="shared" si="80"/>
        <v>0</v>
      </c>
      <c r="AC195" s="36">
        <f t="shared" si="81"/>
        <v>240684.59321491324</v>
      </c>
    </row>
    <row r="196" spans="1:29" x14ac:dyDescent="0.2">
      <c r="A196" s="34">
        <f t="shared" si="59"/>
        <v>161</v>
      </c>
      <c r="B196" s="40">
        <f t="shared" si="60"/>
        <v>2905.16</v>
      </c>
      <c r="C196" s="40">
        <f t="shared" si="61"/>
        <v>915.94514414433047</v>
      </c>
      <c r="D196" s="40">
        <f t="shared" si="82"/>
        <v>1989.2148558556694</v>
      </c>
      <c r="E196" s="36">
        <f t="shared" si="83"/>
        <v>308288.43659507885</v>
      </c>
      <c r="F196" s="81">
        <f t="shared" si="62"/>
        <v>5.2200000000000003E-2</v>
      </c>
      <c r="G196" s="41">
        <f t="shared" si="63"/>
        <v>2.5000000000000001E-2</v>
      </c>
      <c r="H196" s="42">
        <f t="shared" si="64"/>
        <v>7.7200000000000005E-2</v>
      </c>
      <c r="I196" s="100"/>
      <c r="J196" s="43">
        <f t="shared" si="65"/>
        <v>2726.68</v>
      </c>
      <c r="K196" s="40">
        <f t="shared" si="66"/>
        <v>947.14145740458912</v>
      </c>
      <c r="L196" s="40">
        <f t="shared" si="67"/>
        <v>1779.5385425954107</v>
      </c>
      <c r="M196" s="36">
        <f t="shared" si="84"/>
        <v>301096.17553191545</v>
      </c>
      <c r="N196" s="41">
        <f t="shared" si="68"/>
        <v>1.8499999999999999E-2</v>
      </c>
      <c r="O196" s="44">
        <f t="shared" si="69"/>
        <v>7.0699999999999999E-2</v>
      </c>
      <c r="Q196" s="34">
        <f t="shared" si="70"/>
        <v>161</v>
      </c>
      <c r="R196" s="40">
        <f t="shared" si="71"/>
        <v>2256.3890526793934</v>
      </c>
      <c r="S196" s="40">
        <f t="shared" si="72"/>
        <v>783.78354353202144</v>
      </c>
      <c r="T196" s="40">
        <f t="shared" si="73"/>
        <v>1472.605509147372</v>
      </c>
      <c r="U196" s="45">
        <f t="shared" si="74"/>
        <v>648.77094732060641</v>
      </c>
      <c r="V196" s="36">
        <f t="shared" si="75"/>
        <v>248514.63235169993</v>
      </c>
      <c r="W196" s="57">
        <f t="shared" si="85"/>
        <v>-107.87211412283455</v>
      </c>
      <c r="X196" s="34">
        <f t="shared" si="76"/>
        <v>161</v>
      </c>
      <c r="Y196" s="40">
        <f t="shared" si="77"/>
        <v>2958.4599999999928</v>
      </c>
      <c r="Z196" s="40">
        <f t="shared" si="78"/>
        <v>1540.4266049754624</v>
      </c>
      <c r="AA196" s="40">
        <f t="shared" si="79"/>
        <v>1418.0333950245304</v>
      </c>
      <c r="AB196" s="45">
        <f t="shared" si="80"/>
        <v>0</v>
      </c>
      <c r="AC196" s="36">
        <f t="shared" si="81"/>
        <v>239144.16660993779</v>
      </c>
    </row>
    <row r="197" spans="1:29" x14ac:dyDescent="0.2">
      <c r="A197" s="34">
        <f t="shared" si="59"/>
        <v>162</v>
      </c>
      <c r="B197" s="40">
        <f t="shared" si="60"/>
        <v>2905.15</v>
      </c>
      <c r="C197" s="40">
        <f t="shared" si="61"/>
        <v>921.82772457165947</v>
      </c>
      <c r="D197" s="40">
        <f t="shared" si="82"/>
        <v>1983.3222754283406</v>
      </c>
      <c r="E197" s="36">
        <f t="shared" si="83"/>
        <v>307366.60887050722</v>
      </c>
      <c r="F197" s="81">
        <f t="shared" si="62"/>
        <v>5.2200000000000003E-2</v>
      </c>
      <c r="G197" s="41">
        <f t="shared" si="63"/>
        <v>2.5000000000000001E-2</v>
      </c>
      <c r="H197" s="42">
        <f t="shared" si="64"/>
        <v>7.7200000000000005E-2</v>
      </c>
      <c r="I197" s="100"/>
      <c r="J197" s="43">
        <f t="shared" si="65"/>
        <v>2726.68</v>
      </c>
      <c r="K197" s="40">
        <f t="shared" si="66"/>
        <v>952.72169915779818</v>
      </c>
      <c r="L197" s="40">
        <f t="shared" si="67"/>
        <v>1773.9583008422017</v>
      </c>
      <c r="M197" s="36">
        <f t="shared" si="84"/>
        <v>300143.45383275766</v>
      </c>
      <c r="N197" s="41">
        <f t="shared" si="68"/>
        <v>1.8499999999999999E-2</v>
      </c>
      <c r="O197" s="44">
        <f t="shared" si="69"/>
        <v>7.0699999999999999E-2</v>
      </c>
      <c r="Q197" s="34">
        <f t="shared" si="70"/>
        <v>162</v>
      </c>
      <c r="R197" s="40">
        <f t="shared" si="71"/>
        <v>2250.5138734040734</v>
      </c>
      <c r="S197" s="40">
        <f t="shared" si="72"/>
        <v>786.34849779864135</v>
      </c>
      <c r="T197" s="40">
        <f t="shared" si="73"/>
        <v>1464.165375605432</v>
      </c>
      <c r="U197" s="45">
        <f t="shared" si="74"/>
        <v>654.63612659592673</v>
      </c>
      <c r="V197" s="36">
        <f t="shared" si="75"/>
        <v>247073.64772730536</v>
      </c>
      <c r="W197" s="57">
        <f t="shared" si="85"/>
        <v>-108.51766066187452</v>
      </c>
      <c r="X197" s="34">
        <f t="shared" si="76"/>
        <v>162</v>
      </c>
      <c r="Y197" s="40">
        <f t="shared" si="77"/>
        <v>2958.4599999999928</v>
      </c>
      <c r="Z197" s="40">
        <f t="shared" si="78"/>
        <v>1549.5022850564426</v>
      </c>
      <c r="AA197" s="40">
        <f t="shared" si="79"/>
        <v>1408.9577149435502</v>
      </c>
      <c r="AB197" s="45">
        <f t="shared" si="80"/>
        <v>0</v>
      </c>
      <c r="AC197" s="36">
        <f t="shared" si="81"/>
        <v>237594.66432488133</v>
      </c>
    </row>
    <row r="198" spans="1:29" x14ac:dyDescent="0.2">
      <c r="A198" s="34">
        <f t="shared" si="59"/>
        <v>163</v>
      </c>
      <c r="B198" s="40">
        <f t="shared" si="60"/>
        <v>2905.16</v>
      </c>
      <c r="C198" s="40">
        <f t="shared" si="61"/>
        <v>927.76814959973672</v>
      </c>
      <c r="D198" s="40">
        <f t="shared" si="82"/>
        <v>1977.3918504002631</v>
      </c>
      <c r="E198" s="36">
        <f t="shared" si="83"/>
        <v>306438.84072090749</v>
      </c>
      <c r="F198" s="81">
        <f t="shared" si="62"/>
        <v>5.2200000000000003E-2</v>
      </c>
      <c r="G198" s="41">
        <f t="shared" si="63"/>
        <v>2.5000000000000001E-2</v>
      </c>
      <c r="H198" s="42">
        <f t="shared" si="64"/>
        <v>7.7200000000000005E-2</v>
      </c>
      <c r="I198" s="100"/>
      <c r="J198" s="43">
        <f t="shared" si="65"/>
        <v>2726.69</v>
      </c>
      <c r="K198" s="40">
        <f t="shared" si="66"/>
        <v>958.34481783533624</v>
      </c>
      <c r="L198" s="40">
        <f t="shared" si="67"/>
        <v>1768.3451821646638</v>
      </c>
      <c r="M198" s="36">
        <f t="shared" si="84"/>
        <v>299185.10901492235</v>
      </c>
      <c r="N198" s="41">
        <f t="shared" si="68"/>
        <v>1.8499999999999999E-2</v>
      </c>
      <c r="O198" s="44">
        <f t="shared" si="69"/>
        <v>7.0699999999999999E-2</v>
      </c>
      <c r="Q198" s="34">
        <f t="shared" si="70"/>
        <v>163</v>
      </c>
      <c r="R198" s="40">
        <f t="shared" si="71"/>
        <v>2244.5667620689601</v>
      </c>
      <c r="S198" s="40">
        <f t="shared" si="72"/>
        <v>788.89118754225274</v>
      </c>
      <c r="T198" s="40">
        <f t="shared" si="73"/>
        <v>1455.6755745267074</v>
      </c>
      <c r="U198" s="45">
        <f t="shared" si="74"/>
        <v>660.59323793103977</v>
      </c>
      <c r="V198" s="36">
        <f t="shared" si="75"/>
        <v>245624.16330183204</v>
      </c>
      <c r="W198" s="57">
        <f t="shared" si="85"/>
        <v>-109.14701054594161</v>
      </c>
      <c r="X198" s="34">
        <f t="shared" si="76"/>
        <v>163</v>
      </c>
      <c r="Y198" s="40">
        <f t="shared" si="77"/>
        <v>2958.4599999999932</v>
      </c>
      <c r="Z198" s="40">
        <f t="shared" si="78"/>
        <v>1558.6314360192341</v>
      </c>
      <c r="AA198" s="40">
        <f t="shared" si="79"/>
        <v>1399.8285639807591</v>
      </c>
      <c r="AB198" s="45">
        <f t="shared" si="80"/>
        <v>0</v>
      </c>
      <c r="AC198" s="36">
        <f t="shared" si="81"/>
        <v>236036.0328888621</v>
      </c>
    </row>
    <row r="199" spans="1:29" x14ac:dyDescent="0.2">
      <c r="A199" s="34">
        <f t="shared" si="59"/>
        <v>164</v>
      </c>
      <c r="B199" s="40">
        <f t="shared" si="60"/>
        <v>2905.15</v>
      </c>
      <c r="C199" s="40">
        <f t="shared" si="61"/>
        <v>933.72679136216198</v>
      </c>
      <c r="D199" s="40">
        <f t="shared" si="82"/>
        <v>1971.4232086378381</v>
      </c>
      <c r="E199" s="36">
        <f t="shared" si="83"/>
        <v>305505.11392954533</v>
      </c>
      <c r="F199" s="81">
        <f t="shared" si="62"/>
        <v>5.2200000000000003E-2</v>
      </c>
      <c r="G199" s="41">
        <f t="shared" si="63"/>
        <v>2.5000000000000001E-2</v>
      </c>
      <c r="H199" s="42">
        <f t="shared" si="64"/>
        <v>7.7200000000000005E-2</v>
      </c>
      <c r="I199" s="100"/>
      <c r="J199" s="43">
        <f t="shared" si="65"/>
        <v>2726.69</v>
      </c>
      <c r="K199" s="40">
        <f t="shared" si="66"/>
        <v>963.99106605374936</v>
      </c>
      <c r="L199" s="40">
        <f t="shared" si="67"/>
        <v>1762.6989339462507</v>
      </c>
      <c r="M199" s="36">
        <f t="shared" si="84"/>
        <v>298221.1179488686</v>
      </c>
      <c r="N199" s="41">
        <f t="shared" si="68"/>
        <v>1.8499999999999999E-2</v>
      </c>
      <c r="O199" s="44">
        <f t="shared" si="69"/>
        <v>7.0699999999999999E-2</v>
      </c>
      <c r="Q199" s="34">
        <f t="shared" si="70"/>
        <v>164</v>
      </c>
      <c r="R199" s="40">
        <f t="shared" si="71"/>
        <v>2238.5463097846218</v>
      </c>
      <c r="S199" s="40">
        <f t="shared" si="72"/>
        <v>791.41061433132813</v>
      </c>
      <c r="T199" s="40">
        <f t="shared" si="73"/>
        <v>1447.1356954532937</v>
      </c>
      <c r="U199" s="45">
        <f t="shared" si="74"/>
        <v>666.60369021537826</v>
      </c>
      <c r="V199" s="36">
        <f t="shared" si="75"/>
        <v>244166.14899728532</v>
      </c>
      <c r="W199" s="57">
        <f t="shared" si="85"/>
        <v>-109.80006834974097</v>
      </c>
      <c r="X199" s="34">
        <f t="shared" si="76"/>
        <v>164</v>
      </c>
      <c r="Y199" s="40">
        <f t="shared" si="77"/>
        <v>2958.4599999999932</v>
      </c>
      <c r="Z199" s="40">
        <f t="shared" si="78"/>
        <v>1567.8143728964474</v>
      </c>
      <c r="AA199" s="40">
        <f t="shared" si="79"/>
        <v>1390.6456271035458</v>
      </c>
      <c r="AB199" s="45">
        <f t="shared" si="80"/>
        <v>0</v>
      </c>
      <c r="AC199" s="36">
        <f t="shared" si="81"/>
        <v>234468.21851596565</v>
      </c>
    </row>
    <row r="200" spans="1:29" x14ac:dyDescent="0.2">
      <c r="A200" s="34">
        <f t="shared" si="59"/>
        <v>165</v>
      </c>
      <c r="B200" s="40">
        <f t="shared" si="60"/>
        <v>2905.16</v>
      </c>
      <c r="C200" s="40">
        <f t="shared" si="61"/>
        <v>939.74376705325813</v>
      </c>
      <c r="D200" s="40">
        <f t="shared" si="82"/>
        <v>1965.4162329467417</v>
      </c>
      <c r="E200" s="36">
        <f t="shared" si="83"/>
        <v>304565.37016249209</v>
      </c>
      <c r="F200" s="81">
        <f t="shared" si="62"/>
        <v>5.2200000000000003E-2</v>
      </c>
      <c r="G200" s="41">
        <f t="shared" si="63"/>
        <v>2.5000000000000001E-2</v>
      </c>
      <c r="H200" s="42">
        <f t="shared" si="64"/>
        <v>7.7200000000000005E-2</v>
      </c>
      <c r="I200" s="100"/>
      <c r="J200" s="43">
        <f t="shared" si="65"/>
        <v>2726.68</v>
      </c>
      <c r="K200" s="40">
        <f t="shared" si="66"/>
        <v>969.66058008458231</v>
      </c>
      <c r="L200" s="40">
        <f t="shared" si="67"/>
        <v>1757.0194199154175</v>
      </c>
      <c r="M200" s="36">
        <f t="shared" si="84"/>
        <v>297251.457368784</v>
      </c>
      <c r="N200" s="41">
        <f t="shared" si="68"/>
        <v>1.8499999999999999E-2</v>
      </c>
      <c r="O200" s="44">
        <f t="shared" si="69"/>
        <v>7.0699999999999999E-2</v>
      </c>
      <c r="Q200" s="34">
        <f t="shared" si="70"/>
        <v>165</v>
      </c>
      <c r="R200" s="40">
        <f t="shared" si="71"/>
        <v>2232.4514421068275</v>
      </c>
      <c r="S200" s="40">
        <f t="shared" si="72"/>
        <v>793.9058809311548</v>
      </c>
      <c r="T200" s="40">
        <f t="shared" si="73"/>
        <v>1438.5455611756727</v>
      </c>
      <c r="U200" s="45">
        <f t="shared" si="74"/>
        <v>672.70855789317238</v>
      </c>
      <c r="V200" s="36">
        <f t="shared" si="75"/>
        <v>242699.53455846099</v>
      </c>
      <c r="W200" s="57">
        <f t="shared" si="85"/>
        <v>-110.43697375243528</v>
      </c>
      <c r="X200" s="34">
        <f t="shared" si="76"/>
        <v>165</v>
      </c>
      <c r="Y200" s="40">
        <f t="shared" si="77"/>
        <v>2958.4599999999932</v>
      </c>
      <c r="Z200" s="40">
        <f t="shared" si="78"/>
        <v>1577.0514125767625</v>
      </c>
      <c r="AA200" s="40">
        <f t="shared" si="79"/>
        <v>1381.4085874232308</v>
      </c>
      <c r="AB200" s="45">
        <f t="shared" si="80"/>
        <v>0</v>
      </c>
      <c r="AC200" s="36">
        <f t="shared" si="81"/>
        <v>232891.1671033889</v>
      </c>
    </row>
    <row r="201" spans="1:29" x14ac:dyDescent="0.2">
      <c r="A201" s="34">
        <f t="shared" si="59"/>
        <v>166</v>
      </c>
      <c r="B201" s="40">
        <f t="shared" si="60"/>
        <v>2905.15</v>
      </c>
      <c r="C201" s="40">
        <f t="shared" si="61"/>
        <v>945.77945195463394</v>
      </c>
      <c r="D201" s="40">
        <f t="shared" si="82"/>
        <v>1959.3705480453661</v>
      </c>
      <c r="E201" s="36">
        <f t="shared" si="83"/>
        <v>303619.59071053745</v>
      </c>
      <c r="F201" s="81">
        <f t="shared" si="62"/>
        <v>5.2200000000000003E-2</v>
      </c>
      <c r="G201" s="41">
        <f t="shared" si="63"/>
        <v>2.5000000000000001E-2</v>
      </c>
      <c r="H201" s="42">
        <f t="shared" si="64"/>
        <v>7.7200000000000005E-2</v>
      </c>
      <c r="I201" s="100"/>
      <c r="J201" s="43">
        <f t="shared" si="65"/>
        <v>2726.68</v>
      </c>
      <c r="K201" s="40">
        <f t="shared" si="66"/>
        <v>975.3734970022474</v>
      </c>
      <c r="L201" s="40">
        <f t="shared" si="67"/>
        <v>1751.3065029977524</v>
      </c>
      <c r="M201" s="36">
        <f t="shared" si="84"/>
        <v>296276.08387178177</v>
      </c>
      <c r="N201" s="41">
        <f t="shared" si="68"/>
        <v>1.8499999999999999E-2</v>
      </c>
      <c r="O201" s="44">
        <f t="shared" si="69"/>
        <v>7.0699999999999999E-2</v>
      </c>
      <c r="Q201" s="34">
        <f t="shared" si="70"/>
        <v>166</v>
      </c>
      <c r="R201" s="40">
        <f t="shared" si="71"/>
        <v>2226.2806924315319</v>
      </c>
      <c r="S201" s="40">
        <f t="shared" si="72"/>
        <v>796.3759346579327</v>
      </c>
      <c r="T201" s="40">
        <f t="shared" si="73"/>
        <v>1429.9047577735992</v>
      </c>
      <c r="U201" s="45">
        <f t="shared" si="74"/>
        <v>678.86930756846823</v>
      </c>
      <c r="V201" s="36">
        <f t="shared" si="75"/>
        <v>241224.28931623459</v>
      </c>
      <c r="W201" s="57">
        <f t="shared" si="85"/>
        <v>-111.09763158945884</v>
      </c>
      <c r="X201" s="34">
        <f t="shared" si="76"/>
        <v>166</v>
      </c>
      <c r="Y201" s="40">
        <f t="shared" si="77"/>
        <v>2958.4599999999928</v>
      </c>
      <c r="Z201" s="40">
        <f t="shared" si="78"/>
        <v>1586.3428738158598</v>
      </c>
      <c r="AA201" s="40">
        <f t="shared" si="79"/>
        <v>1372.117126184133</v>
      </c>
      <c r="AB201" s="45">
        <f t="shared" si="80"/>
        <v>0</v>
      </c>
      <c r="AC201" s="36">
        <f t="shared" si="81"/>
        <v>231304.82422957305</v>
      </c>
    </row>
    <row r="202" spans="1:29" x14ac:dyDescent="0.2">
      <c r="A202" s="34">
        <f t="shared" si="59"/>
        <v>167</v>
      </c>
      <c r="B202" s="40">
        <f t="shared" si="60"/>
        <v>2905.16</v>
      </c>
      <c r="C202" s="40">
        <f t="shared" si="61"/>
        <v>951.87396642887529</v>
      </c>
      <c r="D202" s="40">
        <f t="shared" si="82"/>
        <v>1953.2860335711246</v>
      </c>
      <c r="E202" s="36">
        <f t="shared" si="83"/>
        <v>302667.71674410859</v>
      </c>
      <c r="F202" s="81">
        <f t="shared" si="62"/>
        <v>5.2200000000000003E-2</v>
      </c>
      <c r="G202" s="41">
        <f t="shared" si="63"/>
        <v>2.5000000000000001E-2</v>
      </c>
      <c r="H202" s="42">
        <f t="shared" si="64"/>
        <v>7.7200000000000005E-2</v>
      </c>
      <c r="I202" s="100"/>
      <c r="J202" s="43">
        <f t="shared" si="65"/>
        <v>2726.69</v>
      </c>
      <c r="K202" s="40">
        <f t="shared" si="66"/>
        <v>981.13007252208581</v>
      </c>
      <c r="L202" s="40">
        <f t="shared" si="67"/>
        <v>1745.5599274779142</v>
      </c>
      <c r="M202" s="36">
        <f t="shared" si="84"/>
        <v>295294.95379925967</v>
      </c>
      <c r="N202" s="41">
        <f t="shared" si="68"/>
        <v>1.8499999999999999E-2</v>
      </c>
      <c r="O202" s="44">
        <f t="shared" si="69"/>
        <v>7.0699999999999999E-2</v>
      </c>
      <c r="Q202" s="34">
        <f t="shared" si="70"/>
        <v>167</v>
      </c>
      <c r="R202" s="40">
        <f t="shared" si="71"/>
        <v>2220.0329293154064</v>
      </c>
      <c r="S202" s="40">
        <f t="shared" si="72"/>
        <v>798.81982476059079</v>
      </c>
      <c r="T202" s="40">
        <f t="shared" si="73"/>
        <v>1421.2131045548156</v>
      </c>
      <c r="U202" s="45">
        <f t="shared" si="74"/>
        <v>685.12707068459349</v>
      </c>
      <c r="V202" s="36">
        <f t="shared" si="75"/>
        <v>239740.34242078938</v>
      </c>
      <c r="W202" s="57">
        <f t="shared" si="85"/>
        <v>-111.74218180224057</v>
      </c>
      <c r="X202" s="34">
        <f t="shared" si="76"/>
        <v>167</v>
      </c>
      <c r="Y202" s="40">
        <f t="shared" si="77"/>
        <v>2958.4599999999928</v>
      </c>
      <c r="Z202" s="40">
        <f t="shared" si="78"/>
        <v>1595.6890772474248</v>
      </c>
      <c r="AA202" s="40">
        <f t="shared" si="79"/>
        <v>1362.7709227525679</v>
      </c>
      <c r="AB202" s="45">
        <f t="shared" si="80"/>
        <v>0</v>
      </c>
      <c r="AC202" s="36">
        <f t="shared" si="81"/>
        <v>229709.13515232562</v>
      </c>
    </row>
    <row r="203" spans="1:29" x14ac:dyDescent="0.2">
      <c r="A203" s="46">
        <f t="shared" si="59"/>
        <v>168</v>
      </c>
      <c r="B203" s="47">
        <f t="shared" si="60"/>
        <v>2905.15</v>
      </c>
      <c r="C203" s="47">
        <f t="shared" si="61"/>
        <v>957.98768894623458</v>
      </c>
      <c r="D203" s="47">
        <f t="shared" si="82"/>
        <v>1947.1623110537655</v>
      </c>
      <c r="E203" s="48">
        <f t="shared" si="83"/>
        <v>301709.72905516234</v>
      </c>
      <c r="F203" s="81">
        <f t="shared" si="62"/>
        <v>5.2200000000000003E-2</v>
      </c>
      <c r="G203" s="49">
        <f t="shared" si="63"/>
        <v>2.5000000000000001E-2</v>
      </c>
      <c r="H203" s="50">
        <f t="shared" si="64"/>
        <v>7.7200000000000005E-2</v>
      </c>
      <c r="I203" s="100"/>
      <c r="J203" s="43">
        <f t="shared" si="65"/>
        <v>2726.69</v>
      </c>
      <c r="K203" s="40">
        <f t="shared" si="66"/>
        <v>986.91056386602872</v>
      </c>
      <c r="L203" s="47">
        <f t="shared" si="67"/>
        <v>1739.7794361339713</v>
      </c>
      <c r="M203" s="48">
        <f t="shared" si="84"/>
        <v>294308.04323539365</v>
      </c>
      <c r="N203" s="49">
        <f t="shared" si="68"/>
        <v>1.8499999999999999E-2</v>
      </c>
      <c r="O203" s="44">
        <f t="shared" si="69"/>
        <v>7.0699999999999999E-2</v>
      </c>
      <c r="P203" s="51"/>
      <c r="Q203" s="46">
        <f t="shared" si="70"/>
        <v>168</v>
      </c>
      <c r="R203" s="40">
        <f t="shared" si="71"/>
        <v>2213.7066251143483</v>
      </c>
      <c r="S203" s="47">
        <f t="shared" si="72"/>
        <v>801.23644101853074</v>
      </c>
      <c r="T203" s="47">
        <f t="shared" si="73"/>
        <v>1412.4701840958176</v>
      </c>
      <c r="U203" s="52">
        <f t="shared" si="74"/>
        <v>691.44337488565179</v>
      </c>
      <c r="V203" s="48">
        <f t="shared" si="75"/>
        <v>238247.6626048852</v>
      </c>
      <c r="W203" s="57">
        <f t="shared" si="85"/>
        <v>-112.41052949002551</v>
      </c>
      <c r="X203" s="34">
        <f t="shared" si="76"/>
        <v>168</v>
      </c>
      <c r="Y203" s="40">
        <f t="shared" si="77"/>
        <v>2958.4599999999932</v>
      </c>
      <c r="Z203" s="47">
        <f t="shared" si="78"/>
        <v>1605.090345394208</v>
      </c>
      <c r="AA203" s="40">
        <f t="shared" si="79"/>
        <v>1353.3696546057852</v>
      </c>
      <c r="AB203" s="52">
        <f t="shared" si="80"/>
        <v>0</v>
      </c>
      <c r="AC203" s="48">
        <f t="shared" si="81"/>
        <v>228104.0448069314</v>
      </c>
    </row>
    <row r="204" spans="1:29" x14ac:dyDescent="0.2">
      <c r="A204" s="34">
        <f t="shared" si="59"/>
        <v>169</v>
      </c>
      <c r="B204" s="40">
        <f t="shared" si="60"/>
        <v>2905.16</v>
      </c>
      <c r="C204" s="40">
        <f t="shared" si="61"/>
        <v>964.1607430784552</v>
      </c>
      <c r="D204" s="40">
        <f t="shared" si="82"/>
        <v>1940.9992569215447</v>
      </c>
      <c r="E204" s="36">
        <f t="shared" si="83"/>
        <v>300745.56831208389</v>
      </c>
      <c r="F204" s="81">
        <f t="shared" si="62"/>
        <v>5.2200000000000003E-2</v>
      </c>
      <c r="G204" s="41">
        <f t="shared" si="63"/>
        <v>2.5000000000000001E-2</v>
      </c>
      <c r="H204" s="42">
        <f t="shared" si="64"/>
        <v>7.7200000000000005E-2</v>
      </c>
      <c r="I204" s="100"/>
      <c r="J204" s="43">
        <f t="shared" si="65"/>
        <v>2726.68</v>
      </c>
      <c r="K204" s="40">
        <f t="shared" si="66"/>
        <v>992.71511193813899</v>
      </c>
      <c r="L204" s="40">
        <f t="shared" si="67"/>
        <v>1733.9648880618608</v>
      </c>
      <c r="M204" s="36">
        <f t="shared" si="84"/>
        <v>293315.32812345552</v>
      </c>
      <c r="N204" s="41">
        <f t="shared" si="68"/>
        <v>1.8499999999999999E-2</v>
      </c>
      <c r="O204" s="44">
        <f t="shared" si="69"/>
        <v>7.0699999999999999E-2</v>
      </c>
      <c r="Q204" s="34">
        <f t="shared" si="70"/>
        <v>169</v>
      </c>
      <c r="R204" s="40">
        <f t="shared" si="71"/>
        <v>2207.300588004603</v>
      </c>
      <c r="S204" s="40">
        <f t="shared" si="72"/>
        <v>803.62477582415431</v>
      </c>
      <c r="T204" s="40">
        <f t="shared" si="73"/>
        <v>1403.6758121804487</v>
      </c>
      <c r="U204" s="45">
        <f t="shared" si="74"/>
        <v>697.85941199539684</v>
      </c>
      <c r="V204" s="36">
        <f t="shared" si="75"/>
        <v>236746.17841706565</v>
      </c>
      <c r="W204" s="57">
        <f t="shared" si="85"/>
        <v>-113.06281485960403</v>
      </c>
      <c r="X204" s="34">
        <f t="shared" si="76"/>
        <v>169</v>
      </c>
      <c r="Y204" s="40">
        <f t="shared" si="77"/>
        <v>2958.4599999999928</v>
      </c>
      <c r="Z204" s="40">
        <f t="shared" si="78"/>
        <v>1614.5470026791552</v>
      </c>
      <c r="AA204" s="40">
        <f t="shared" si="79"/>
        <v>1343.9129973208376</v>
      </c>
      <c r="AB204" s="45">
        <f t="shared" si="80"/>
        <v>0</v>
      </c>
      <c r="AC204" s="36">
        <f t="shared" si="81"/>
        <v>226489.49780425226</v>
      </c>
    </row>
    <row r="205" spans="1:29" x14ac:dyDescent="0.2">
      <c r="A205" s="34">
        <f t="shared" si="59"/>
        <v>170</v>
      </c>
      <c r="B205" s="40">
        <f t="shared" si="60"/>
        <v>2905.15</v>
      </c>
      <c r="C205" s="40">
        <f t="shared" si="61"/>
        <v>970.35351052559372</v>
      </c>
      <c r="D205" s="40">
        <f t="shared" si="82"/>
        <v>1934.7964894744064</v>
      </c>
      <c r="E205" s="36">
        <f t="shared" si="83"/>
        <v>299775.21480155829</v>
      </c>
      <c r="F205" s="81">
        <f t="shared" si="62"/>
        <v>5.2200000000000003E-2</v>
      </c>
      <c r="G205" s="41">
        <f t="shared" si="63"/>
        <v>2.5000000000000001E-2</v>
      </c>
      <c r="H205" s="42">
        <f t="shared" si="64"/>
        <v>7.7200000000000005E-2</v>
      </c>
      <c r="I205" s="100"/>
      <c r="J205" s="43">
        <f t="shared" si="65"/>
        <v>2726.68</v>
      </c>
      <c r="K205" s="40">
        <f t="shared" si="66"/>
        <v>998.56385847264096</v>
      </c>
      <c r="L205" s="40">
        <f t="shared" si="67"/>
        <v>1728.1161415273589</v>
      </c>
      <c r="M205" s="36">
        <f t="shared" si="84"/>
        <v>292316.76426498289</v>
      </c>
      <c r="N205" s="41">
        <f t="shared" si="68"/>
        <v>1.8499999999999999E-2</v>
      </c>
      <c r="O205" s="44">
        <f t="shared" si="69"/>
        <v>7.0699999999999999E-2</v>
      </c>
      <c r="Q205" s="34">
        <f t="shared" si="70"/>
        <v>170</v>
      </c>
      <c r="R205" s="40">
        <f t="shared" si="71"/>
        <v>2200.8132257422117</v>
      </c>
      <c r="S205" s="40">
        <f t="shared" si="72"/>
        <v>805.98365790166667</v>
      </c>
      <c r="T205" s="40">
        <f t="shared" si="73"/>
        <v>1394.829567840545</v>
      </c>
      <c r="U205" s="45">
        <f t="shared" si="74"/>
        <v>704.33677425778842</v>
      </c>
      <c r="V205" s="36">
        <f t="shared" si="75"/>
        <v>235235.85798490618</v>
      </c>
      <c r="W205" s="57">
        <f t="shared" si="85"/>
        <v>-113.73894327715198</v>
      </c>
      <c r="X205" s="34">
        <f t="shared" si="76"/>
        <v>170</v>
      </c>
      <c r="Y205" s="40">
        <f t="shared" si="77"/>
        <v>2958.4599999999932</v>
      </c>
      <c r="Z205" s="40">
        <f t="shared" si="78"/>
        <v>1624.0593754366071</v>
      </c>
      <c r="AA205" s="40">
        <f t="shared" si="79"/>
        <v>1334.4006245633861</v>
      </c>
      <c r="AB205" s="45">
        <f t="shared" si="80"/>
        <v>0</v>
      </c>
      <c r="AC205" s="36">
        <f t="shared" si="81"/>
        <v>224865.43842881566</v>
      </c>
    </row>
    <row r="206" spans="1:29" x14ac:dyDescent="0.2">
      <c r="A206" s="34">
        <f t="shared" si="59"/>
        <v>171</v>
      </c>
      <c r="B206" s="40">
        <f t="shared" si="60"/>
        <v>2905.16</v>
      </c>
      <c r="C206" s="40">
        <f t="shared" si="61"/>
        <v>976.60611810997466</v>
      </c>
      <c r="D206" s="40">
        <f t="shared" si="82"/>
        <v>1928.5538818900252</v>
      </c>
      <c r="E206" s="36">
        <f t="shared" si="83"/>
        <v>298798.60868344834</v>
      </c>
      <c r="F206" s="81">
        <f t="shared" si="62"/>
        <v>5.2200000000000003E-2</v>
      </c>
      <c r="G206" s="41">
        <f t="shared" si="63"/>
        <v>2.5000000000000001E-2</v>
      </c>
      <c r="H206" s="42">
        <f t="shared" si="64"/>
        <v>7.7200000000000005E-2</v>
      </c>
      <c r="I206" s="100"/>
      <c r="J206" s="43">
        <f t="shared" si="65"/>
        <v>2726.69</v>
      </c>
      <c r="K206" s="40">
        <f t="shared" si="66"/>
        <v>1004.4570638721427</v>
      </c>
      <c r="L206" s="40">
        <f t="shared" si="67"/>
        <v>1722.2329361278573</v>
      </c>
      <c r="M206" s="36">
        <f t="shared" si="84"/>
        <v>291312.30720111076</v>
      </c>
      <c r="N206" s="41">
        <f t="shared" si="68"/>
        <v>1.8499999999999999E-2</v>
      </c>
      <c r="O206" s="44">
        <f t="shared" si="69"/>
        <v>7.0699999999999999E-2</v>
      </c>
      <c r="Q206" s="34">
        <f t="shared" si="70"/>
        <v>171</v>
      </c>
      <c r="R206" s="40">
        <f t="shared" si="71"/>
        <v>2194.2432824998341</v>
      </c>
      <c r="S206" s="40">
        <f t="shared" si="72"/>
        <v>808.31201920542844</v>
      </c>
      <c r="T206" s="40">
        <f t="shared" si="73"/>
        <v>1385.9312632944057</v>
      </c>
      <c r="U206" s="45">
        <f t="shared" si="74"/>
        <v>710.91671750016576</v>
      </c>
      <c r="V206" s="36">
        <f t="shared" si="75"/>
        <v>233716.6292482006</v>
      </c>
      <c r="W206" s="57">
        <f t="shared" si="85"/>
        <v>-114.39905521796049</v>
      </c>
      <c r="X206" s="34">
        <f t="shared" si="76"/>
        <v>171</v>
      </c>
      <c r="Y206" s="40">
        <f t="shared" si="77"/>
        <v>2958.4599999999937</v>
      </c>
      <c r="Z206" s="40">
        <f t="shared" si="78"/>
        <v>1633.6277919235547</v>
      </c>
      <c r="AA206" s="40">
        <f t="shared" si="79"/>
        <v>1324.832208076439</v>
      </c>
      <c r="AB206" s="45">
        <f t="shared" si="80"/>
        <v>0</v>
      </c>
      <c r="AC206" s="36">
        <f t="shared" si="81"/>
        <v>223231.8106368921</v>
      </c>
    </row>
    <row r="207" spans="1:29" x14ac:dyDescent="0.2">
      <c r="A207" s="34">
        <f t="shared" si="59"/>
        <v>172</v>
      </c>
      <c r="B207" s="40">
        <f t="shared" si="60"/>
        <v>2905.15</v>
      </c>
      <c r="C207" s="40">
        <f t="shared" si="61"/>
        <v>982.87895080314911</v>
      </c>
      <c r="D207" s="40">
        <f t="shared" si="82"/>
        <v>1922.271049196851</v>
      </c>
      <c r="E207" s="36">
        <f t="shared" si="83"/>
        <v>297815.72973264521</v>
      </c>
      <c r="F207" s="81">
        <f t="shared" si="62"/>
        <v>5.2200000000000003E-2</v>
      </c>
      <c r="G207" s="41">
        <f t="shared" si="63"/>
        <v>2.5000000000000001E-2</v>
      </c>
      <c r="H207" s="42">
        <f t="shared" si="64"/>
        <v>7.7200000000000005E-2</v>
      </c>
      <c r="I207" s="100"/>
      <c r="J207" s="43">
        <f t="shared" si="65"/>
        <v>2726.69</v>
      </c>
      <c r="K207" s="40">
        <f t="shared" si="66"/>
        <v>1010.3749900734558</v>
      </c>
      <c r="L207" s="40">
        <f t="shared" si="67"/>
        <v>1716.3150099265442</v>
      </c>
      <c r="M207" s="36">
        <f t="shared" si="84"/>
        <v>290301.93221103732</v>
      </c>
      <c r="N207" s="41">
        <f t="shared" si="68"/>
        <v>1.8499999999999999E-2</v>
      </c>
      <c r="O207" s="44">
        <f t="shared" si="69"/>
        <v>7.0699999999999999E-2</v>
      </c>
      <c r="Q207" s="34">
        <f t="shared" si="70"/>
        <v>172</v>
      </c>
      <c r="R207" s="40">
        <f t="shared" si="71"/>
        <v>2187.5890976199576</v>
      </c>
      <c r="S207" s="40">
        <f t="shared" si="72"/>
        <v>810.60862363264232</v>
      </c>
      <c r="T207" s="40">
        <f t="shared" si="73"/>
        <v>1376.9804739873152</v>
      </c>
      <c r="U207" s="45">
        <f t="shared" si="74"/>
        <v>717.56090238004253</v>
      </c>
      <c r="V207" s="36">
        <f t="shared" si="75"/>
        <v>232188.45972218792</v>
      </c>
      <c r="W207" s="57">
        <f t="shared" si="85"/>
        <v>-115.0830563182858</v>
      </c>
      <c r="X207" s="34">
        <f t="shared" si="76"/>
        <v>172</v>
      </c>
      <c r="Y207" s="40">
        <f t="shared" si="77"/>
        <v>2958.4599999999932</v>
      </c>
      <c r="Z207" s="40">
        <f t="shared" si="78"/>
        <v>1643.2525823309707</v>
      </c>
      <c r="AA207" s="40">
        <f t="shared" si="79"/>
        <v>1315.2074176690226</v>
      </c>
      <c r="AB207" s="45">
        <f t="shared" si="80"/>
        <v>0</v>
      </c>
      <c r="AC207" s="36">
        <f t="shared" si="81"/>
        <v>221588.55805456112</v>
      </c>
    </row>
    <row r="208" spans="1:29" x14ac:dyDescent="0.2">
      <c r="A208" s="34">
        <f t="shared" si="59"/>
        <v>173</v>
      </c>
      <c r="B208" s="40">
        <f t="shared" si="60"/>
        <v>2905.16</v>
      </c>
      <c r="C208" s="40">
        <f t="shared" si="61"/>
        <v>989.21213871998225</v>
      </c>
      <c r="D208" s="40">
        <f t="shared" si="82"/>
        <v>1915.9478612800176</v>
      </c>
      <c r="E208" s="36">
        <f t="shared" si="83"/>
        <v>296826.51759392524</v>
      </c>
      <c r="F208" s="81">
        <f t="shared" si="62"/>
        <v>5.2200000000000003E-2</v>
      </c>
      <c r="G208" s="41">
        <f t="shared" si="63"/>
        <v>2.5000000000000001E-2</v>
      </c>
      <c r="H208" s="42">
        <f t="shared" si="64"/>
        <v>7.7200000000000005E-2</v>
      </c>
      <c r="I208" s="100"/>
      <c r="J208" s="43">
        <f t="shared" si="65"/>
        <v>2726.68</v>
      </c>
      <c r="K208" s="40">
        <f t="shared" si="66"/>
        <v>1016.3177827233051</v>
      </c>
      <c r="L208" s="40">
        <f t="shared" si="67"/>
        <v>1710.3622172766948</v>
      </c>
      <c r="M208" s="36">
        <f t="shared" si="84"/>
        <v>289285.61442831403</v>
      </c>
      <c r="N208" s="41">
        <f t="shared" si="68"/>
        <v>1.8499999999999999E-2</v>
      </c>
      <c r="O208" s="44">
        <f t="shared" si="69"/>
        <v>7.0699999999999999E-2</v>
      </c>
      <c r="Q208" s="34">
        <f t="shared" si="70"/>
        <v>173</v>
      </c>
      <c r="R208" s="40">
        <f t="shared" si="71"/>
        <v>2180.8493473862991</v>
      </c>
      <c r="S208" s="40">
        <f t="shared" si="72"/>
        <v>812.87233885640853</v>
      </c>
      <c r="T208" s="40">
        <f t="shared" si="73"/>
        <v>1367.9770085298906</v>
      </c>
      <c r="U208" s="45">
        <f t="shared" si="74"/>
        <v>724.31065261370077</v>
      </c>
      <c r="V208" s="36">
        <f t="shared" si="75"/>
        <v>230651.27673071783</v>
      </c>
      <c r="W208" s="57">
        <f t="shared" si="85"/>
        <v>-115.75108732509466</v>
      </c>
      <c r="X208" s="34">
        <f t="shared" si="76"/>
        <v>173</v>
      </c>
      <c r="Y208" s="40">
        <f t="shared" si="77"/>
        <v>2958.4599999999932</v>
      </c>
      <c r="Z208" s="40">
        <f t="shared" si="78"/>
        <v>1652.934078795204</v>
      </c>
      <c r="AA208" s="40">
        <f t="shared" si="79"/>
        <v>1305.5259212047893</v>
      </c>
      <c r="AB208" s="45">
        <f t="shared" si="80"/>
        <v>0</v>
      </c>
      <c r="AC208" s="36">
        <f t="shared" si="81"/>
        <v>219935.62397576592</v>
      </c>
    </row>
    <row r="209" spans="1:29" x14ac:dyDescent="0.2">
      <c r="A209" s="34">
        <f t="shared" si="59"/>
        <v>174</v>
      </c>
      <c r="B209" s="40">
        <f t="shared" si="60"/>
        <v>2905.15</v>
      </c>
      <c r="C209" s="40">
        <f t="shared" si="61"/>
        <v>995.56607014574774</v>
      </c>
      <c r="D209" s="40">
        <f t="shared" si="82"/>
        <v>1909.5839298542523</v>
      </c>
      <c r="E209" s="36">
        <f t="shared" si="83"/>
        <v>295830.95152377948</v>
      </c>
      <c r="F209" s="81">
        <f t="shared" si="62"/>
        <v>5.2200000000000003E-2</v>
      </c>
      <c r="G209" s="41">
        <f t="shared" si="63"/>
        <v>2.5000000000000001E-2</v>
      </c>
      <c r="H209" s="42">
        <f t="shared" si="64"/>
        <v>7.7200000000000005E-2</v>
      </c>
      <c r="I209" s="100"/>
      <c r="J209" s="43">
        <f t="shared" si="65"/>
        <v>2726.68</v>
      </c>
      <c r="K209" s="40">
        <f t="shared" si="66"/>
        <v>1022.3055883265165</v>
      </c>
      <c r="L209" s="40">
        <f t="shared" si="67"/>
        <v>1704.3744116734833</v>
      </c>
      <c r="M209" s="36">
        <f t="shared" si="84"/>
        <v>288263.3088399875</v>
      </c>
      <c r="N209" s="41">
        <f t="shared" si="68"/>
        <v>1.8499999999999999E-2</v>
      </c>
      <c r="O209" s="44">
        <f t="shared" si="69"/>
        <v>7.0699999999999999E-2</v>
      </c>
      <c r="Q209" s="34">
        <f t="shared" si="70"/>
        <v>174</v>
      </c>
      <c r="R209" s="40">
        <f t="shared" si="71"/>
        <v>2174.0222986387562</v>
      </c>
      <c r="S209" s="40">
        <f t="shared" si="72"/>
        <v>815.10185990027708</v>
      </c>
      <c r="T209" s="40">
        <f t="shared" si="73"/>
        <v>1358.9204387384791</v>
      </c>
      <c r="U209" s="45">
        <f t="shared" si="74"/>
        <v>731.12770136124391</v>
      </c>
      <c r="V209" s="36">
        <f t="shared" si="75"/>
        <v>229105.04716945629</v>
      </c>
      <c r="W209" s="57">
        <f t="shared" si="85"/>
        <v>-116.44305414791802</v>
      </c>
      <c r="X209" s="34">
        <f t="shared" si="76"/>
        <v>174</v>
      </c>
      <c r="Y209" s="40">
        <f t="shared" si="77"/>
        <v>2958.4599999999932</v>
      </c>
      <c r="Z209" s="40">
        <f t="shared" si="78"/>
        <v>1662.672615409439</v>
      </c>
      <c r="AA209" s="40">
        <f t="shared" si="79"/>
        <v>1295.7873845905542</v>
      </c>
      <c r="AB209" s="45">
        <f t="shared" si="80"/>
        <v>0</v>
      </c>
      <c r="AC209" s="36">
        <f t="shared" si="81"/>
        <v>218272.95136035647</v>
      </c>
    </row>
    <row r="210" spans="1:29" x14ac:dyDescent="0.2">
      <c r="A210" s="34">
        <f t="shared" si="59"/>
        <v>175</v>
      </c>
      <c r="B210" s="40">
        <f t="shared" si="60"/>
        <v>2905.16</v>
      </c>
      <c r="C210" s="40">
        <f t="shared" si="61"/>
        <v>1001.9808785303519</v>
      </c>
      <c r="D210" s="40">
        <f t="shared" si="82"/>
        <v>1903.179121469648</v>
      </c>
      <c r="E210" s="36">
        <f t="shared" si="83"/>
        <v>294828.97064524912</v>
      </c>
      <c r="F210" s="81">
        <f t="shared" si="62"/>
        <v>5.2200000000000003E-2</v>
      </c>
      <c r="G210" s="41">
        <f t="shared" si="63"/>
        <v>2.5000000000000001E-2</v>
      </c>
      <c r="H210" s="42">
        <f t="shared" si="64"/>
        <v>7.7200000000000005E-2</v>
      </c>
      <c r="I210" s="100"/>
      <c r="J210" s="43">
        <f t="shared" si="65"/>
        <v>2726.69</v>
      </c>
      <c r="K210" s="40">
        <f t="shared" si="66"/>
        <v>1028.3386720844071</v>
      </c>
      <c r="L210" s="40">
        <f t="shared" si="67"/>
        <v>1698.3513279155929</v>
      </c>
      <c r="M210" s="36">
        <f t="shared" si="84"/>
        <v>287234.97016790311</v>
      </c>
      <c r="N210" s="41">
        <f t="shared" si="68"/>
        <v>1.8499999999999999E-2</v>
      </c>
      <c r="O210" s="44">
        <f t="shared" si="69"/>
        <v>7.0699999999999999E-2</v>
      </c>
      <c r="Q210" s="34">
        <f t="shared" si="70"/>
        <v>175</v>
      </c>
      <c r="R210" s="40">
        <f t="shared" si="71"/>
        <v>2167.1065556021977</v>
      </c>
      <c r="S210" s="40">
        <f t="shared" si="72"/>
        <v>817.29598602881765</v>
      </c>
      <c r="T210" s="40">
        <f t="shared" si="73"/>
        <v>1349.81056957338</v>
      </c>
      <c r="U210" s="45">
        <f t="shared" si="74"/>
        <v>738.0534443978022</v>
      </c>
      <c r="V210" s="36">
        <f t="shared" si="75"/>
        <v>227549.69773902965</v>
      </c>
      <c r="W210" s="57">
        <f t="shared" si="85"/>
        <v>-117.11909780860606</v>
      </c>
      <c r="X210" s="34">
        <f t="shared" si="76"/>
        <v>175</v>
      </c>
      <c r="Y210" s="40">
        <f t="shared" si="77"/>
        <v>2958.4599999999928</v>
      </c>
      <c r="Z210" s="40">
        <f t="shared" si="78"/>
        <v>1672.4685282352259</v>
      </c>
      <c r="AA210" s="40">
        <f t="shared" si="79"/>
        <v>1285.9914717647669</v>
      </c>
      <c r="AB210" s="45">
        <f t="shared" si="80"/>
        <v>0</v>
      </c>
      <c r="AC210" s="36">
        <f t="shared" si="81"/>
        <v>216600.48283212126</v>
      </c>
    </row>
    <row r="211" spans="1:29" x14ac:dyDescent="0.2">
      <c r="A211" s="34">
        <f t="shared" si="59"/>
        <v>176</v>
      </c>
      <c r="B211" s="40">
        <f t="shared" si="60"/>
        <v>2905.15</v>
      </c>
      <c r="C211" s="40">
        <f t="shared" si="61"/>
        <v>1008.4169555155638</v>
      </c>
      <c r="D211" s="40">
        <f t="shared" si="82"/>
        <v>1896.7330444844363</v>
      </c>
      <c r="E211" s="36">
        <f t="shared" si="83"/>
        <v>293820.55368973356</v>
      </c>
      <c r="F211" s="81">
        <f t="shared" si="62"/>
        <v>5.2200000000000003E-2</v>
      </c>
      <c r="G211" s="41">
        <f t="shared" si="63"/>
        <v>2.5000000000000001E-2</v>
      </c>
      <c r="H211" s="42">
        <f t="shared" si="64"/>
        <v>7.7200000000000005E-2</v>
      </c>
      <c r="I211" s="100"/>
      <c r="J211" s="43">
        <f t="shared" si="65"/>
        <v>2726.69</v>
      </c>
      <c r="K211" s="40">
        <f t="shared" si="66"/>
        <v>1034.3973007607708</v>
      </c>
      <c r="L211" s="40">
        <f t="shared" si="67"/>
        <v>1692.2926992392293</v>
      </c>
      <c r="M211" s="36">
        <f t="shared" si="84"/>
        <v>286200.57286714233</v>
      </c>
      <c r="N211" s="41">
        <f t="shared" si="68"/>
        <v>1.8499999999999999E-2</v>
      </c>
      <c r="O211" s="44">
        <f t="shared" si="69"/>
        <v>7.0699999999999999E-2</v>
      </c>
      <c r="Q211" s="34">
        <f t="shared" si="70"/>
        <v>176</v>
      </c>
      <c r="R211" s="40">
        <f t="shared" si="71"/>
        <v>2160.100308226034</v>
      </c>
      <c r="S211" s="40">
        <f t="shared" si="72"/>
        <v>819.45333904691756</v>
      </c>
      <c r="T211" s="40">
        <f t="shared" si="73"/>
        <v>1340.6469691791165</v>
      </c>
      <c r="U211" s="45">
        <f t="shared" si="74"/>
        <v>745.04969177396606</v>
      </c>
      <c r="V211" s="36">
        <f t="shared" si="75"/>
        <v>225985.19470820876</v>
      </c>
      <c r="W211" s="57">
        <f t="shared" si="85"/>
        <v>-117.8191244931952</v>
      </c>
      <c r="X211" s="34">
        <f t="shared" si="76"/>
        <v>176</v>
      </c>
      <c r="Y211" s="40">
        <f t="shared" si="77"/>
        <v>2958.4599999999932</v>
      </c>
      <c r="Z211" s="40">
        <f t="shared" si="78"/>
        <v>1682.3221553140788</v>
      </c>
      <c r="AA211" s="40">
        <f t="shared" si="79"/>
        <v>1276.1378446859144</v>
      </c>
      <c r="AB211" s="45">
        <f t="shared" si="80"/>
        <v>0</v>
      </c>
      <c r="AC211" s="36">
        <f t="shared" si="81"/>
        <v>214918.16067680717</v>
      </c>
    </row>
    <row r="212" spans="1:29" x14ac:dyDescent="0.2">
      <c r="A212" s="34">
        <f t="shared" si="59"/>
        <v>177</v>
      </c>
      <c r="B212" s="40">
        <f t="shared" si="60"/>
        <v>2905.16</v>
      </c>
      <c r="C212" s="40">
        <f t="shared" si="61"/>
        <v>1014.9144379293805</v>
      </c>
      <c r="D212" s="40">
        <f t="shared" si="82"/>
        <v>1890.2455620706194</v>
      </c>
      <c r="E212" s="36">
        <f t="shared" si="83"/>
        <v>292805.63925180415</v>
      </c>
      <c r="F212" s="81">
        <f t="shared" si="62"/>
        <v>5.2200000000000003E-2</v>
      </c>
      <c r="G212" s="41">
        <f t="shared" si="63"/>
        <v>2.5000000000000001E-2</v>
      </c>
      <c r="H212" s="42">
        <f t="shared" si="64"/>
        <v>7.7200000000000005E-2</v>
      </c>
      <c r="I212" s="100"/>
      <c r="J212" s="43">
        <f t="shared" si="65"/>
        <v>2726.68</v>
      </c>
      <c r="K212" s="40">
        <f t="shared" si="66"/>
        <v>1040.4816248577531</v>
      </c>
      <c r="L212" s="40">
        <f t="shared" si="67"/>
        <v>1686.1983751422467</v>
      </c>
      <c r="M212" s="36">
        <f t="shared" si="84"/>
        <v>285160.09124228457</v>
      </c>
      <c r="N212" s="41">
        <f t="shared" si="68"/>
        <v>1.8499999999999999E-2</v>
      </c>
      <c r="O212" s="44">
        <f t="shared" si="69"/>
        <v>7.0699999999999999E-2</v>
      </c>
      <c r="Q212" s="34">
        <f t="shared" si="70"/>
        <v>177</v>
      </c>
      <c r="R212" s="40">
        <f t="shared" si="71"/>
        <v>2153.0020841972828</v>
      </c>
      <c r="S212" s="40">
        <f t="shared" si="72"/>
        <v>821.57264537475294</v>
      </c>
      <c r="T212" s="40">
        <f t="shared" si="73"/>
        <v>1331.4294388225298</v>
      </c>
      <c r="U212" s="45">
        <f t="shared" si="74"/>
        <v>752.15791580271707</v>
      </c>
      <c r="V212" s="36">
        <f t="shared" si="75"/>
        <v>224411.46414703128</v>
      </c>
      <c r="W212" s="57">
        <f t="shared" si="85"/>
        <v>-118.50327550166708</v>
      </c>
      <c r="X212" s="34">
        <f t="shared" si="76"/>
        <v>177</v>
      </c>
      <c r="Y212" s="40">
        <f t="shared" si="77"/>
        <v>2958.4599999999928</v>
      </c>
      <c r="Z212" s="40">
        <f t="shared" si="78"/>
        <v>1692.2338366791371</v>
      </c>
      <c r="AA212" s="40">
        <f t="shared" si="79"/>
        <v>1266.2261633208557</v>
      </c>
      <c r="AB212" s="45">
        <f t="shared" si="80"/>
        <v>0</v>
      </c>
      <c r="AC212" s="36">
        <f t="shared" si="81"/>
        <v>213225.92684012803</v>
      </c>
    </row>
    <row r="213" spans="1:29" x14ac:dyDescent="0.2">
      <c r="A213" s="34">
        <f t="shared" si="59"/>
        <v>178</v>
      </c>
      <c r="B213" s="40">
        <f t="shared" si="60"/>
        <v>2905.15</v>
      </c>
      <c r="C213" s="40">
        <f t="shared" si="61"/>
        <v>1021.4337208133934</v>
      </c>
      <c r="D213" s="40">
        <f t="shared" si="82"/>
        <v>1883.7162791866067</v>
      </c>
      <c r="E213" s="36">
        <f t="shared" si="83"/>
        <v>291784.20553099079</v>
      </c>
      <c r="F213" s="81">
        <f t="shared" si="62"/>
        <v>5.2200000000000003E-2</v>
      </c>
      <c r="G213" s="41">
        <f t="shared" si="63"/>
        <v>2.5000000000000001E-2</v>
      </c>
      <c r="H213" s="42">
        <f t="shared" si="64"/>
        <v>7.7200000000000005E-2</v>
      </c>
      <c r="I213" s="100"/>
      <c r="J213" s="43">
        <f t="shared" si="65"/>
        <v>2726.68</v>
      </c>
      <c r="K213" s="40">
        <f t="shared" si="66"/>
        <v>1046.6117957642066</v>
      </c>
      <c r="L213" s="40">
        <f t="shared" si="67"/>
        <v>1680.0682042357932</v>
      </c>
      <c r="M213" s="36">
        <f t="shared" si="84"/>
        <v>284113.47944652039</v>
      </c>
      <c r="N213" s="41">
        <f t="shared" si="68"/>
        <v>1.8499999999999999E-2</v>
      </c>
      <c r="O213" s="44">
        <f t="shared" si="69"/>
        <v>7.0699999999999999E-2</v>
      </c>
      <c r="Q213" s="34">
        <f t="shared" si="70"/>
        <v>178</v>
      </c>
      <c r="R213" s="40">
        <f t="shared" si="71"/>
        <v>2145.8099918622388</v>
      </c>
      <c r="S213" s="40">
        <f t="shared" si="72"/>
        <v>823.65244892931287</v>
      </c>
      <c r="T213" s="40">
        <f t="shared" si="73"/>
        <v>1322.1575429329259</v>
      </c>
      <c r="U213" s="45">
        <f t="shared" si="74"/>
        <v>759.34000813776129</v>
      </c>
      <c r="V213" s="36">
        <f t="shared" si="75"/>
        <v>222828.47168996421</v>
      </c>
      <c r="W213" s="57">
        <f t="shared" si="85"/>
        <v>-119.2114572998305</v>
      </c>
      <c r="X213" s="34">
        <f t="shared" si="76"/>
        <v>178</v>
      </c>
      <c r="Y213" s="40">
        <f t="shared" si="77"/>
        <v>2958.4599999999923</v>
      </c>
      <c r="Z213" s="40">
        <f t="shared" si="78"/>
        <v>1702.2039143669047</v>
      </c>
      <c r="AA213" s="40">
        <f t="shared" si="79"/>
        <v>1256.2560856330877</v>
      </c>
      <c r="AB213" s="45">
        <f t="shared" si="80"/>
        <v>0</v>
      </c>
      <c r="AC213" s="36">
        <f t="shared" si="81"/>
        <v>211523.72292576113</v>
      </c>
    </row>
    <row r="214" spans="1:29" x14ac:dyDescent="0.2">
      <c r="A214" s="34">
        <f t="shared" si="59"/>
        <v>179</v>
      </c>
      <c r="B214" s="40">
        <f t="shared" si="60"/>
        <v>2905.16</v>
      </c>
      <c r="C214" s="40">
        <f t="shared" si="61"/>
        <v>1028.0149444172923</v>
      </c>
      <c r="D214" s="40">
        <f t="shared" si="82"/>
        <v>1877.1450555827075</v>
      </c>
      <c r="E214" s="36">
        <f t="shared" si="83"/>
        <v>290756.1905865735</v>
      </c>
      <c r="F214" s="81">
        <f t="shared" si="62"/>
        <v>5.2200000000000003E-2</v>
      </c>
      <c r="G214" s="41">
        <f t="shared" si="63"/>
        <v>2.5000000000000001E-2</v>
      </c>
      <c r="H214" s="42">
        <f t="shared" si="64"/>
        <v>7.7200000000000005E-2</v>
      </c>
      <c r="I214" s="100"/>
      <c r="J214" s="43">
        <f t="shared" si="65"/>
        <v>2726.69</v>
      </c>
      <c r="K214" s="40">
        <f t="shared" si="66"/>
        <v>1052.7880835942508</v>
      </c>
      <c r="L214" s="40">
        <f t="shared" si="67"/>
        <v>1673.9019164057493</v>
      </c>
      <c r="M214" s="36">
        <f t="shared" si="84"/>
        <v>283060.69136292615</v>
      </c>
      <c r="N214" s="41">
        <f t="shared" si="68"/>
        <v>1.8499999999999999E-2</v>
      </c>
      <c r="O214" s="44">
        <f t="shared" si="69"/>
        <v>7.0699999999999999E-2</v>
      </c>
      <c r="Q214" s="34">
        <f t="shared" si="70"/>
        <v>179</v>
      </c>
      <c r="R214" s="40">
        <f t="shared" si="71"/>
        <v>2138.5224775549618</v>
      </c>
      <c r="S214" s="40">
        <f t="shared" si="72"/>
        <v>825.69139851492287</v>
      </c>
      <c r="T214" s="40">
        <f t="shared" si="73"/>
        <v>1312.831079040039</v>
      </c>
      <c r="U214" s="45">
        <f t="shared" si="74"/>
        <v>766.63752244503803</v>
      </c>
      <c r="V214" s="36">
        <f t="shared" si="75"/>
        <v>221236.14276900425</v>
      </c>
      <c r="W214" s="57">
        <f t="shared" si="85"/>
        <v>-119.90381146908931</v>
      </c>
      <c r="X214" s="34">
        <f t="shared" si="76"/>
        <v>179</v>
      </c>
      <c r="Y214" s="40">
        <f t="shared" si="77"/>
        <v>2958.4599999999928</v>
      </c>
      <c r="Z214" s="40">
        <f t="shared" si="78"/>
        <v>1712.2327324290502</v>
      </c>
      <c r="AA214" s="40">
        <f t="shared" si="79"/>
        <v>1246.2272675709426</v>
      </c>
      <c r="AB214" s="45">
        <f t="shared" si="80"/>
        <v>0</v>
      </c>
      <c r="AC214" s="36">
        <f t="shared" si="81"/>
        <v>209811.49019333208</v>
      </c>
    </row>
    <row r="215" spans="1:29" x14ac:dyDescent="0.2">
      <c r="A215" s="46">
        <f t="shared" si="59"/>
        <v>180</v>
      </c>
      <c r="B215" s="47">
        <f t="shared" si="60"/>
        <v>2905.15</v>
      </c>
      <c r="C215" s="47">
        <f t="shared" si="61"/>
        <v>1034.6185072263772</v>
      </c>
      <c r="D215" s="47">
        <f t="shared" si="82"/>
        <v>1870.5314927736229</v>
      </c>
      <c r="E215" s="48">
        <f t="shared" si="83"/>
        <v>289721.5720793471</v>
      </c>
      <c r="F215" s="81">
        <f t="shared" si="62"/>
        <v>5.2200000000000003E-2</v>
      </c>
      <c r="G215" s="49">
        <f t="shared" si="63"/>
        <v>2.5000000000000001E-2</v>
      </c>
      <c r="H215" s="50">
        <f t="shared" si="64"/>
        <v>7.7200000000000005E-2</v>
      </c>
      <c r="I215" s="100"/>
      <c r="J215" s="43">
        <f t="shared" si="65"/>
        <v>2726.69</v>
      </c>
      <c r="K215" s="40">
        <f t="shared" si="66"/>
        <v>1058.9907600534268</v>
      </c>
      <c r="L215" s="47">
        <f t="shared" si="67"/>
        <v>1667.6992399465732</v>
      </c>
      <c r="M215" s="48">
        <f t="shared" si="84"/>
        <v>282001.7006028727</v>
      </c>
      <c r="N215" s="49">
        <f t="shared" si="68"/>
        <v>1.8499999999999999E-2</v>
      </c>
      <c r="O215" s="44">
        <f t="shared" si="69"/>
        <v>7.0699999999999999E-2</v>
      </c>
      <c r="P215" s="51"/>
      <c r="Q215" s="46">
        <f t="shared" si="70"/>
        <v>180</v>
      </c>
      <c r="R215" s="40">
        <f t="shared" si="71"/>
        <v>2131.1375629528411</v>
      </c>
      <c r="S215" s="47">
        <f t="shared" si="72"/>
        <v>827.68795513879104</v>
      </c>
      <c r="T215" s="47">
        <f t="shared" si="73"/>
        <v>1303.4496078140501</v>
      </c>
      <c r="U215" s="52">
        <f t="shared" si="74"/>
        <v>774.01243704715898</v>
      </c>
      <c r="V215" s="48">
        <f t="shared" si="75"/>
        <v>219634.4423768183</v>
      </c>
      <c r="W215" s="57">
        <f t="shared" si="85"/>
        <v>-120.620244758328</v>
      </c>
      <c r="X215" s="34">
        <f t="shared" si="76"/>
        <v>180</v>
      </c>
      <c r="Y215" s="40">
        <f t="shared" si="77"/>
        <v>2958.4599999999928</v>
      </c>
      <c r="Z215" s="47">
        <f t="shared" si="78"/>
        <v>1722.320636944278</v>
      </c>
      <c r="AA215" s="40">
        <f t="shared" si="79"/>
        <v>1236.1393630557147</v>
      </c>
      <c r="AB215" s="52">
        <f t="shared" si="80"/>
        <v>0</v>
      </c>
      <c r="AC215" s="48">
        <f t="shared" si="81"/>
        <v>208089.16955638779</v>
      </c>
    </row>
    <row r="216" spans="1:29" x14ac:dyDescent="0.2">
      <c r="A216" s="34">
        <f t="shared" si="59"/>
        <v>181</v>
      </c>
      <c r="B216" s="40">
        <f t="shared" si="60"/>
        <v>2905.16</v>
      </c>
      <c r="C216" s="40">
        <f t="shared" si="61"/>
        <v>1041.2845529562001</v>
      </c>
      <c r="D216" s="40">
        <f t="shared" si="82"/>
        <v>1863.8754470437998</v>
      </c>
      <c r="E216" s="36">
        <f t="shared" si="83"/>
        <v>288680.28752639092</v>
      </c>
      <c r="F216" s="81">
        <f t="shared" si="62"/>
        <v>5.2200000000000003E-2</v>
      </c>
      <c r="G216" s="41">
        <f t="shared" si="63"/>
        <v>2.5000000000000001E-2</v>
      </c>
      <c r="H216" s="42">
        <f t="shared" si="64"/>
        <v>7.7200000000000005E-2</v>
      </c>
      <c r="I216" s="100"/>
      <c r="J216" s="43">
        <f t="shared" si="65"/>
        <v>2726.68</v>
      </c>
      <c r="K216" s="40">
        <f t="shared" si="66"/>
        <v>1065.2199806147414</v>
      </c>
      <c r="L216" s="40">
        <f t="shared" si="67"/>
        <v>1661.4600193852584</v>
      </c>
      <c r="M216" s="36">
        <f t="shared" si="84"/>
        <v>280936.48062225798</v>
      </c>
      <c r="N216" s="41">
        <f t="shared" si="68"/>
        <v>1.8499999999999999E-2</v>
      </c>
      <c r="O216" s="44">
        <f t="shared" si="69"/>
        <v>7.0699999999999999E-2</v>
      </c>
      <c r="Q216" s="34">
        <f t="shared" si="70"/>
        <v>181</v>
      </c>
      <c r="R216" s="40">
        <f t="shared" si="71"/>
        <v>2123.6536078560321</v>
      </c>
      <c r="S216" s="40">
        <f t="shared" si="72"/>
        <v>829.640684852611</v>
      </c>
      <c r="T216" s="40">
        <f t="shared" si="73"/>
        <v>1294.0129230034211</v>
      </c>
      <c r="U216" s="45">
        <f t="shared" si="74"/>
        <v>781.50639214396779</v>
      </c>
      <c r="V216" s="36">
        <f t="shared" si="75"/>
        <v>218023.29529982174</v>
      </c>
      <c r="W216" s="57">
        <f t="shared" si="85"/>
        <v>-121.32089903369592</v>
      </c>
      <c r="X216" s="34">
        <f t="shared" si="76"/>
        <v>181</v>
      </c>
      <c r="Y216" s="40">
        <f t="shared" si="77"/>
        <v>2958.4599999999928</v>
      </c>
      <c r="Z216" s="40">
        <f t="shared" si="78"/>
        <v>1732.4679760302747</v>
      </c>
      <c r="AA216" s="40">
        <f t="shared" si="79"/>
        <v>1225.992023969718</v>
      </c>
      <c r="AB216" s="45">
        <f t="shared" si="80"/>
        <v>0</v>
      </c>
      <c r="AC216" s="36">
        <f t="shared" si="81"/>
        <v>206356.70158035751</v>
      </c>
    </row>
    <row r="217" spans="1:29" x14ac:dyDescent="0.2">
      <c r="A217" s="34">
        <f t="shared" si="59"/>
        <v>182</v>
      </c>
      <c r="B217" s="40">
        <f t="shared" si="60"/>
        <v>2905.15</v>
      </c>
      <c r="C217" s="40">
        <f t="shared" si="61"/>
        <v>1047.9734835802185</v>
      </c>
      <c r="D217" s="40">
        <f t="shared" si="82"/>
        <v>1857.1765164197816</v>
      </c>
      <c r="E217" s="36">
        <f t="shared" si="83"/>
        <v>287632.3140428107</v>
      </c>
      <c r="F217" s="81">
        <f t="shared" si="62"/>
        <v>5.2200000000000003E-2</v>
      </c>
      <c r="G217" s="41">
        <f t="shared" si="63"/>
        <v>2.5000000000000001E-2</v>
      </c>
      <c r="H217" s="42">
        <f t="shared" si="64"/>
        <v>7.7200000000000005E-2</v>
      </c>
      <c r="I217" s="100"/>
      <c r="J217" s="43">
        <f t="shared" si="65"/>
        <v>2726.68</v>
      </c>
      <c r="K217" s="40">
        <f t="shared" si="66"/>
        <v>1071.4959016671967</v>
      </c>
      <c r="L217" s="40">
        <f t="shared" si="67"/>
        <v>1655.1840983328032</v>
      </c>
      <c r="M217" s="36">
        <f t="shared" si="84"/>
        <v>279864.98472059076</v>
      </c>
      <c r="N217" s="41">
        <f t="shared" si="68"/>
        <v>1.8499999999999999E-2</v>
      </c>
      <c r="O217" s="44">
        <f t="shared" si="69"/>
        <v>7.0699999999999999E-2</v>
      </c>
      <c r="Q217" s="34">
        <f t="shared" si="70"/>
        <v>182</v>
      </c>
      <c r="R217" s="40">
        <f t="shared" si="71"/>
        <v>2116.0685418227217</v>
      </c>
      <c r="S217" s="40">
        <f t="shared" si="72"/>
        <v>831.54796034793867</v>
      </c>
      <c r="T217" s="40">
        <f t="shared" si="73"/>
        <v>1284.5205814747831</v>
      </c>
      <c r="U217" s="45">
        <f t="shared" si="74"/>
        <v>789.08145817727836</v>
      </c>
      <c r="V217" s="36">
        <f t="shared" si="75"/>
        <v>216402.66588129653</v>
      </c>
      <c r="W217" s="57">
        <f t="shared" si="85"/>
        <v>-122.0456813305027</v>
      </c>
      <c r="X217" s="34">
        <f t="shared" si="76"/>
        <v>182</v>
      </c>
      <c r="Y217" s="40">
        <f t="shared" si="77"/>
        <v>2958.4599999999928</v>
      </c>
      <c r="Z217" s="40">
        <f t="shared" si="78"/>
        <v>1742.6750998557197</v>
      </c>
      <c r="AA217" s="40">
        <f t="shared" si="79"/>
        <v>1215.784900144273</v>
      </c>
      <c r="AB217" s="45">
        <f t="shared" si="80"/>
        <v>0</v>
      </c>
      <c r="AC217" s="36">
        <f t="shared" si="81"/>
        <v>204614.02648050178</v>
      </c>
    </row>
    <row r="218" spans="1:29" x14ac:dyDescent="0.2">
      <c r="A218" s="34">
        <f t="shared" si="59"/>
        <v>183</v>
      </c>
      <c r="B218" s="40">
        <f t="shared" si="60"/>
        <v>2905.16</v>
      </c>
      <c r="C218" s="40">
        <f t="shared" si="61"/>
        <v>1054.7254463245843</v>
      </c>
      <c r="D218" s="40">
        <f t="shared" si="82"/>
        <v>1850.4345536754156</v>
      </c>
      <c r="E218" s="36">
        <f t="shared" si="83"/>
        <v>286577.58859648614</v>
      </c>
      <c r="F218" s="81">
        <f t="shared" si="62"/>
        <v>5.2200000000000003E-2</v>
      </c>
      <c r="G218" s="41">
        <f t="shared" si="63"/>
        <v>2.5000000000000001E-2</v>
      </c>
      <c r="H218" s="42">
        <f t="shared" si="64"/>
        <v>7.7200000000000005E-2</v>
      </c>
      <c r="I218" s="100"/>
      <c r="J218" s="43">
        <f t="shared" si="65"/>
        <v>2726.69</v>
      </c>
      <c r="K218" s="40">
        <f t="shared" si="66"/>
        <v>1077.8187983545197</v>
      </c>
      <c r="L218" s="40">
        <f t="shared" si="67"/>
        <v>1648.8712016454804</v>
      </c>
      <c r="M218" s="36">
        <f t="shared" si="84"/>
        <v>278787.16592223622</v>
      </c>
      <c r="N218" s="41">
        <f t="shared" si="68"/>
        <v>1.8499999999999999E-2</v>
      </c>
      <c r="O218" s="44">
        <f t="shared" si="69"/>
        <v>7.0699999999999999E-2</v>
      </c>
      <c r="Q218" s="34">
        <f t="shared" si="70"/>
        <v>183</v>
      </c>
      <c r="R218" s="40">
        <f t="shared" si="71"/>
        <v>2108.3806325396181</v>
      </c>
      <c r="S218" s="40">
        <f t="shared" si="72"/>
        <v>833.40825938897933</v>
      </c>
      <c r="T218" s="40">
        <f t="shared" si="73"/>
        <v>1274.9723731506388</v>
      </c>
      <c r="U218" s="45">
        <f t="shared" si="74"/>
        <v>796.77936746038176</v>
      </c>
      <c r="V218" s="36">
        <f t="shared" si="75"/>
        <v>214772.47825444717</v>
      </c>
      <c r="W218" s="57">
        <f t="shared" si="85"/>
        <v>-122.75473380300878</v>
      </c>
      <c r="X218" s="34">
        <f t="shared" si="76"/>
        <v>183</v>
      </c>
      <c r="Y218" s="40">
        <f t="shared" si="77"/>
        <v>2958.4599999999928</v>
      </c>
      <c r="Z218" s="40">
        <f t="shared" si="78"/>
        <v>1752.9423606523699</v>
      </c>
      <c r="AA218" s="40">
        <f t="shared" si="79"/>
        <v>1205.5176393476229</v>
      </c>
      <c r="AB218" s="45">
        <f t="shared" si="80"/>
        <v>0</v>
      </c>
      <c r="AC218" s="36">
        <f t="shared" si="81"/>
        <v>202861.0841198494</v>
      </c>
    </row>
    <row r="219" spans="1:29" x14ac:dyDescent="0.2">
      <c r="A219" s="34">
        <f t="shared" si="59"/>
        <v>184</v>
      </c>
      <c r="B219" s="40">
        <f t="shared" si="60"/>
        <v>2905.15</v>
      </c>
      <c r="C219" s="40">
        <f t="shared" si="61"/>
        <v>1061.5008466959391</v>
      </c>
      <c r="D219" s="40">
        <f t="shared" si="82"/>
        <v>1843.649153304061</v>
      </c>
      <c r="E219" s="36">
        <f t="shared" si="83"/>
        <v>285516.08774979023</v>
      </c>
      <c r="F219" s="81">
        <f t="shared" si="62"/>
        <v>5.2200000000000003E-2</v>
      </c>
      <c r="G219" s="41">
        <f t="shared" si="63"/>
        <v>2.5000000000000001E-2</v>
      </c>
      <c r="H219" s="42">
        <f t="shared" si="64"/>
        <v>7.7200000000000005E-2</v>
      </c>
      <c r="I219" s="100"/>
      <c r="J219" s="43">
        <f t="shared" si="65"/>
        <v>2726.69</v>
      </c>
      <c r="K219" s="40">
        <f t="shared" si="66"/>
        <v>1084.1689474414918</v>
      </c>
      <c r="L219" s="40">
        <f t="shared" si="67"/>
        <v>1642.5210525585082</v>
      </c>
      <c r="M219" s="36">
        <f t="shared" si="84"/>
        <v>277702.99697479472</v>
      </c>
      <c r="N219" s="41">
        <f t="shared" si="68"/>
        <v>1.8499999999999999E-2</v>
      </c>
      <c r="O219" s="44">
        <f t="shared" si="69"/>
        <v>7.0699999999999999E-2</v>
      </c>
      <c r="Q219" s="34">
        <f t="shared" si="70"/>
        <v>184</v>
      </c>
      <c r="R219" s="40">
        <f t="shared" si="71"/>
        <v>2100.5877115763374</v>
      </c>
      <c r="S219" s="40">
        <f t="shared" si="72"/>
        <v>835.21986052721945</v>
      </c>
      <c r="T219" s="40">
        <f t="shared" si="73"/>
        <v>1265.3678510491179</v>
      </c>
      <c r="U219" s="45">
        <f t="shared" si="74"/>
        <v>804.56228842366272</v>
      </c>
      <c r="V219" s="36">
        <f t="shared" si="75"/>
        <v>213132.69610549629</v>
      </c>
      <c r="W219" s="57">
        <f t="shared" si="85"/>
        <v>-123.48796377633107</v>
      </c>
      <c r="X219" s="34">
        <f t="shared" si="76"/>
        <v>184</v>
      </c>
      <c r="Y219" s="40">
        <f t="shared" si="77"/>
        <v>2958.4599999999928</v>
      </c>
      <c r="Z219" s="40">
        <f t="shared" si="78"/>
        <v>1763.2701127272132</v>
      </c>
      <c r="AA219" s="40">
        <f t="shared" si="79"/>
        <v>1195.1898872727795</v>
      </c>
      <c r="AB219" s="45">
        <f t="shared" si="80"/>
        <v>0</v>
      </c>
      <c r="AC219" s="36">
        <f t="shared" si="81"/>
        <v>201097.81400712219</v>
      </c>
    </row>
    <row r="220" spans="1:29" x14ac:dyDescent="0.2">
      <c r="A220" s="34">
        <f t="shared" si="59"/>
        <v>185</v>
      </c>
      <c r="B220" s="40">
        <f t="shared" si="60"/>
        <v>2905.16</v>
      </c>
      <c r="C220" s="40">
        <f t="shared" si="61"/>
        <v>1068.3398354763494</v>
      </c>
      <c r="D220" s="40">
        <f t="shared" si="82"/>
        <v>1836.8201645236504</v>
      </c>
      <c r="E220" s="36">
        <f t="shared" si="83"/>
        <v>284447.74791431386</v>
      </c>
      <c r="F220" s="81">
        <f t="shared" si="62"/>
        <v>5.2200000000000003E-2</v>
      </c>
      <c r="G220" s="41">
        <f t="shared" si="63"/>
        <v>2.5000000000000001E-2</v>
      </c>
      <c r="H220" s="42">
        <f t="shared" si="64"/>
        <v>7.7200000000000005E-2</v>
      </c>
      <c r="I220" s="100"/>
      <c r="J220" s="43">
        <f t="shared" si="65"/>
        <v>2726.68</v>
      </c>
      <c r="K220" s="40">
        <f t="shared" si="66"/>
        <v>1090.5465094901676</v>
      </c>
      <c r="L220" s="40">
        <f t="shared" si="67"/>
        <v>1636.1334905098322</v>
      </c>
      <c r="M220" s="36">
        <f t="shared" si="84"/>
        <v>276612.45046530454</v>
      </c>
      <c r="N220" s="41">
        <f t="shared" si="68"/>
        <v>1.8499999999999999E-2</v>
      </c>
      <c r="O220" s="44">
        <f t="shared" si="69"/>
        <v>7.0699999999999999E-2</v>
      </c>
      <c r="Q220" s="34">
        <f t="shared" si="70"/>
        <v>185</v>
      </c>
      <c r="R220" s="40">
        <f t="shared" si="71"/>
        <v>2092.6879484918327</v>
      </c>
      <c r="S220" s="40">
        <f t="shared" si="72"/>
        <v>836.98114727028383</v>
      </c>
      <c r="T220" s="40">
        <f t="shared" si="73"/>
        <v>1255.7068012215489</v>
      </c>
      <c r="U220" s="45">
        <f t="shared" si="74"/>
        <v>812.47205150816717</v>
      </c>
      <c r="V220" s="36">
        <f t="shared" si="75"/>
        <v>211483.24290671785</v>
      </c>
      <c r="W220" s="57">
        <f t="shared" si="85"/>
        <v>-124.2055136962465</v>
      </c>
      <c r="X220" s="34">
        <f t="shared" si="76"/>
        <v>185</v>
      </c>
      <c r="Y220" s="40">
        <f t="shared" si="77"/>
        <v>2958.4599999999923</v>
      </c>
      <c r="Z220" s="40">
        <f t="shared" si="78"/>
        <v>1773.6587124746975</v>
      </c>
      <c r="AA220" s="40">
        <f t="shared" si="79"/>
        <v>1184.8012875252948</v>
      </c>
      <c r="AB220" s="45">
        <f t="shared" si="80"/>
        <v>0</v>
      </c>
      <c r="AC220" s="36">
        <f t="shared" si="81"/>
        <v>199324.1552946475</v>
      </c>
    </row>
    <row r="221" spans="1:29" x14ac:dyDescent="0.2">
      <c r="A221" s="34">
        <f t="shared" si="59"/>
        <v>186</v>
      </c>
      <c r="B221" s="40">
        <f t="shared" si="60"/>
        <v>2905.15</v>
      </c>
      <c r="C221" s="40">
        <f t="shared" si="61"/>
        <v>1075.2028217512475</v>
      </c>
      <c r="D221" s="40">
        <f t="shared" si="82"/>
        <v>1829.9471782487526</v>
      </c>
      <c r="E221" s="36">
        <f t="shared" si="83"/>
        <v>283372.54509256262</v>
      </c>
      <c r="F221" s="81">
        <f t="shared" si="62"/>
        <v>5.2200000000000003E-2</v>
      </c>
      <c r="G221" s="41">
        <f t="shared" si="63"/>
        <v>2.5000000000000001E-2</v>
      </c>
      <c r="H221" s="42">
        <f t="shared" si="64"/>
        <v>7.7200000000000005E-2</v>
      </c>
      <c r="I221" s="100"/>
      <c r="J221" s="43">
        <f t="shared" si="65"/>
        <v>2726.68</v>
      </c>
      <c r="K221" s="40">
        <f t="shared" si="66"/>
        <v>1096.9716460085806</v>
      </c>
      <c r="L221" s="40">
        <f t="shared" si="67"/>
        <v>1629.7083539914192</v>
      </c>
      <c r="M221" s="36">
        <f t="shared" si="84"/>
        <v>275515.47881929594</v>
      </c>
      <c r="N221" s="41">
        <f t="shared" si="68"/>
        <v>1.8499999999999999E-2</v>
      </c>
      <c r="O221" s="44">
        <f t="shared" si="69"/>
        <v>7.0699999999999999E-2</v>
      </c>
      <c r="Q221" s="34">
        <f t="shared" si="70"/>
        <v>186</v>
      </c>
      <c r="R221" s="40">
        <f t="shared" si="71"/>
        <v>2084.6790705405647</v>
      </c>
      <c r="S221" s="40">
        <f t="shared" si="72"/>
        <v>838.69029774848536</v>
      </c>
      <c r="T221" s="40">
        <f t="shared" si="73"/>
        <v>1245.9887727920793</v>
      </c>
      <c r="U221" s="45">
        <f t="shared" si="74"/>
        <v>820.47092945943541</v>
      </c>
      <c r="V221" s="36">
        <f t="shared" si="75"/>
        <v>209824.08167950992</v>
      </c>
      <c r="W221" s="57">
        <f t="shared" si="85"/>
        <v>-124.94729118110672</v>
      </c>
      <c r="X221" s="34">
        <f t="shared" si="76"/>
        <v>186</v>
      </c>
      <c r="Y221" s="40">
        <f t="shared" si="77"/>
        <v>2958.4599999999923</v>
      </c>
      <c r="Z221" s="40">
        <f t="shared" si="78"/>
        <v>1784.1085183890275</v>
      </c>
      <c r="AA221" s="40">
        <f t="shared" si="79"/>
        <v>1174.3514816109648</v>
      </c>
      <c r="AB221" s="45">
        <f t="shared" si="80"/>
        <v>0</v>
      </c>
      <c r="AC221" s="36">
        <f t="shared" si="81"/>
        <v>197540.04677625847</v>
      </c>
    </row>
    <row r="222" spans="1:29" x14ac:dyDescent="0.2">
      <c r="A222" s="34">
        <f t="shared" si="59"/>
        <v>187</v>
      </c>
      <c r="B222" s="40">
        <f t="shared" si="60"/>
        <v>2905.16</v>
      </c>
      <c r="C222" s="40">
        <f t="shared" si="61"/>
        <v>1082.1299599045135</v>
      </c>
      <c r="D222" s="40">
        <f t="shared" si="82"/>
        <v>1823.0300400954864</v>
      </c>
      <c r="E222" s="36">
        <f t="shared" si="83"/>
        <v>282290.41513265809</v>
      </c>
      <c r="F222" s="81">
        <f t="shared" si="62"/>
        <v>5.2200000000000003E-2</v>
      </c>
      <c r="G222" s="41">
        <f t="shared" si="63"/>
        <v>2.5000000000000001E-2</v>
      </c>
      <c r="H222" s="42">
        <f t="shared" si="64"/>
        <v>7.7200000000000005E-2</v>
      </c>
      <c r="I222" s="100"/>
      <c r="J222" s="43">
        <f t="shared" si="65"/>
        <v>2726.69</v>
      </c>
      <c r="K222" s="40">
        <f t="shared" si="66"/>
        <v>1103.444637289648</v>
      </c>
      <c r="L222" s="40">
        <f t="shared" si="67"/>
        <v>1623.2453627103521</v>
      </c>
      <c r="M222" s="36">
        <f t="shared" si="84"/>
        <v>274412.03418200632</v>
      </c>
      <c r="N222" s="41">
        <f t="shared" si="68"/>
        <v>1.8499999999999999E-2</v>
      </c>
      <c r="O222" s="44">
        <f t="shared" si="69"/>
        <v>7.0699999999999999E-2</v>
      </c>
      <c r="Q222" s="34">
        <f t="shared" si="70"/>
        <v>187</v>
      </c>
      <c r="R222" s="40">
        <f t="shared" si="71"/>
        <v>2076.5591426646888</v>
      </c>
      <c r="S222" s="40">
        <f t="shared" si="72"/>
        <v>840.34559476957634</v>
      </c>
      <c r="T222" s="40">
        <f t="shared" si="73"/>
        <v>1236.2135478951125</v>
      </c>
      <c r="U222" s="45">
        <f t="shared" si="74"/>
        <v>828.60085733531105</v>
      </c>
      <c r="V222" s="36">
        <f t="shared" si="75"/>
        <v>208155.13522740503</v>
      </c>
      <c r="W222" s="57">
        <f t="shared" si="85"/>
        <v>-125.67343897164869</v>
      </c>
      <c r="X222" s="34">
        <f t="shared" si="76"/>
        <v>187</v>
      </c>
      <c r="Y222" s="40">
        <f t="shared" si="77"/>
        <v>2958.4599999999923</v>
      </c>
      <c r="Z222" s="40">
        <f t="shared" si="78"/>
        <v>1794.6198910765361</v>
      </c>
      <c r="AA222" s="40">
        <f t="shared" si="79"/>
        <v>1163.8401089234562</v>
      </c>
      <c r="AB222" s="45">
        <f t="shared" si="80"/>
        <v>0</v>
      </c>
      <c r="AC222" s="36">
        <f t="shared" si="81"/>
        <v>195745.42688518195</v>
      </c>
    </row>
    <row r="223" spans="1:29" x14ac:dyDescent="0.2">
      <c r="A223" s="34">
        <f t="shared" si="59"/>
        <v>188</v>
      </c>
      <c r="B223" s="40">
        <f t="shared" si="60"/>
        <v>2905.15</v>
      </c>
      <c r="C223" s="40">
        <f t="shared" si="61"/>
        <v>1089.0816626465662</v>
      </c>
      <c r="D223" s="40">
        <f t="shared" si="82"/>
        <v>1816.0683373534339</v>
      </c>
      <c r="E223" s="36">
        <f t="shared" si="83"/>
        <v>281201.33347001154</v>
      </c>
      <c r="F223" s="81">
        <f t="shared" si="62"/>
        <v>5.2200000000000003E-2</v>
      </c>
      <c r="G223" s="41">
        <f t="shared" si="63"/>
        <v>2.5000000000000001E-2</v>
      </c>
      <c r="H223" s="42">
        <f t="shared" si="64"/>
        <v>7.7200000000000005E-2</v>
      </c>
      <c r="I223" s="100"/>
      <c r="J223" s="43">
        <f t="shared" si="65"/>
        <v>2726.69</v>
      </c>
      <c r="K223" s="40">
        <f t="shared" si="66"/>
        <v>1109.9457652776796</v>
      </c>
      <c r="L223" s="40">
        <f t="shared" si="67"/>
        <v>1616.7442347223205</v>
      </c>
      <c r="M223" s="36">
        <f t="shared" si="84"/>
        <v>273302.08841672866</v>
      </c>
      <c r="N223" s="41">
        <f t="shared" si="68"/>
        <v>1.8499999999999999E-2</v>
      </c>
      <c r="O223" s="44">
        <f t="shared" si="69"/>
        <v>7.0699999999999999E-2</v>
      </c>
      <c r="Q223" s="34">
        <f t="shared" si="70"/>
        <v>188</v>
      </c>
      <c r="R223" s="40">
        <f t="shared" si="71"/>
        <v>2068.32578097753</v>
      </c>
      <c r="S223" s="40">
        <f t="shared" si="72"/>
        <v>841.94510926273529</v>
      </c>
      <c r="T223" s="40">
        <f t="shared" si="73"/>
        <v>1226.3806717147947</v>
      </c>
      <c r="U223" s="45">
        <f t="shared" si="74"/>
        <v>836.82421902247006</v>
      </c>
      <c r="V223" s="36">
        <f t="shared" si="75"/>
        <v>206476.36589911982</v>
      </c>
      <c r="W223" s="57">
        <f t="shared" si="85"/>
        <v>-126.42386498292376</v>
      </c>
      <c r="X223" s="34">
        <f t="shared" si="76"/>
        <v>188</v>
      </c>
      <c r="Y223" s="40">
        <f t="shared" si="77"/>
        <v>2958.4599999999928</v>
      </c>
      <c r="Z223" s="40">
        <f t="shared" si="78"/>
        <v>1805.1931932681291</v>
      </c>
      <c r="AA223" s="40">
        <f t="shared" si="79"/>
        <v>1153.2668067318637</v>
      </c>
      <c r="AB223" s="45">
        <f t="shared" si="80"/>
        <v>0</v>
      </c>
      <c r="AC223" s="36">
        <f t="shared" si="81"/>
        <v>193940.23369191383</v>
      </c>
    </row>
    <row r="224" spans="1:29" x14ac:dyDescent="0.2">
      <c r="A224" s="34">
        <f t="shared" si="59"/>
        <v>189</v>
      </c>
      <c r="B224" s="40">
        <f t="shared" si="60"/>
        <v>2905.16</v>
      </c>
      <c r="C224" s="40">
        <f t="shared" si="61"/>
        <v>1096.0980880095922</v>
      </c>
      <c r="D224" s="40">
        <f t="shared" si="82"/>
        <v>1809.0619119904077</v>
      </c>
      <c r="E224" s="36">
        <f t="shared" si="83"/>
        <v>280105.23538200196</v>
      </c>
      <c r="F224" s="81">
        <f t="shared" si="62"/>
        <v>5.2200000000000003E-2</v>
      </c>
      <c r="G224" s="41">
        <f t="shared" si="63"/>
        <v>2.5000000000000001E-2</v>
      </c>
      <c r="H224" s="42">
        <f t="shared" si="64"/>
        <v>7.7200000000000005E-2</v>
      </c>
      <c r="I224" s="100"/>
      <c r="J224" s="43">
        <f t="shared" si="65"/>
        <v>2726.68</v>
      </c>
      <c r="K224" s="40">
        <f t="shared" si="66"/>
        <v>1116.4751957447736</v>
      </c>
      <c r="L224" s="40">
        <f t="shared" si="67"/>
        <v>1610.2048042552262</v>
      </c>
      <c r="M224" s="36">
        <f t="shared" si="84"/>
        <v>272185.61322098388</v>
      </c>
      <c r="N224" s="41">
        <f t="shared" si="68"/>
        <v>1.8499999999999999E-2</v>
      </c>
      <c r="O224" s="44">
        <f t="shared" si="69"/>
        <v>7.0699999999999999E-2</v>
      </c>
      <c r="Q224" s="34">
        <f t="shared" si="70"/>
        <v>189</v>
      </c>
      <c r="R224" s="40">
        <f t="shared" si="71"/>
        <v>2059.9769387964598</v>
      </c>
      <c r="S224" s="40">
        <f t="shared" si="72"/>
        <v>843.48701637414547</v>
      </c>
      <c r="T224" s="40">
        <f t="shared" si="73"/>
        <v>1216.4899224223143</v>
      </c>
      <c r="U224" s="45">
        <f t="shared" si="74"/>
        <v>845.18306120354009</v>
      </c>
      <c r="V224" s="36">
        <f t="shared" si="75"/>
        <v>204787.69582154212</v>
      </c>
      <c r="W224" s="57">
        <f t="shared" si="85"/>
        <v>-127.15871225411547</v>
      </c>
      <c r="X224" s="34">
        <f t="shared" si="76"/>
        <v>189</v>
      </c>
      <c r="Y224" s="40">
        <f t="shared" si="77"/>
        <v>2958.4599999999932</v>
      </c>
      <c r="Z224" s="40">
        <f t="shared" si="78"/>
        <v>1815.828789831801</v>
      </c>
      <c r="AA224" s="40">
        <f t="shared" si="79"/>
        <v>1142.6312101681922</v>
      </c>
      <c r="AB224" s="45">
        <f t="shared" si="80"/>
        <v>0</v>
      </c>
      <c r="AC224" s="36">
        <f t="shared" si="81"/>
        <v>192124.40490208202</v>
      </c>
    </row>
    <row r="225" spans="1:29" x14ac:dyDescent="0.2">
      <c r="A225" s="34">
        <f t="shared" si="59"/>
        <v>190</v>
      </c>
      <c r="B225" s="40">
        <f t="shared" si="60"/>
        <v>2905.15</v>
      </c>
      <c r="C225" s="40">
        <f t="shared" si="61"/>
        <v>1103.1396523757874</v>
      </c>
      <c r="D225" s="40">
        <f t="shared" si="82"/>
        <v>1802.0103476242127</v>
      </c>
      <c r="E225" s="36">
        <f t="shared" si="83"/>
        <v>279002.09572962619</v>
      </c>
      <c r="F225" s="81">
        <f t="shared" si="62"/>
        <v>5.2200000000000003E-2</v>
      </c>
      <c r="G225" s="41">
        <f t="shared" si="63"/>
        <v>2.5000000000000001E-2</v>
      </c>
      <c r="H225" s="42">
        <f t="shared" si="64"/>
        <v>7.7200000000000005E-2</v>
      </c>
      <c r="I225" s="100"/>
      <c r="J225" s="43">
        <f t="shared" si="65"/>
        <v>2726.68</v>
      </c>
      <c r="K225" s="40">
        <f t="shared" si="66"/>
        <v>1123.0530954397032</v>
      </c>
      <c r="L225" s="40">
        <f t="shared" si="67"/>
        <v>1603.6269045602967</v>
      </c>
      <c r="M225" s="36">
        <f t="shared" si="84"/>
        <v>271062.5601255442</v>
      </c>
      <c r="N225" s="41">
        <f t="shared" si="68"/>
        <v>1.8499999999999999E-2</v>
      </c>
      <c r="O225" s="44">
        <f t="shared" si="69"/>
        <v>7.0699999999999999E-2</v>
      </c>
      <c r="Q225" s="34">
        <f t="shared" si="70"/>
        <v>190</v>
      </c>
      <c r="R225" s="40">
        <f t="shared" si="71"/>
        <v>2051.5101137215961</v>
      </c>
      <c r="S225" s="40">
        <f t="shared" si="72"/>
        <v>844.96927250634394</v>
      </c>
      <c r="T225" s="40">
        <f t="shared" si="73"/>
        <v>1206.5408412152522</v>
      </c>
      <c r="U225" s="45">
        <f t="shared" si="74"/>
        <v>853.63988627840399</v>
      </c>
      <c r="V225" s="36">
        <f t="shared" si="75"/>
        <v>203089.08666275739</v>
      </c>
      <c r="W225" s="57">
        <f t="shared" si="85"/>
        <v>-127.91788900047823</v>
      </c>
      <c r="X225" s="34">
        <f t="shared" si="76"/>
        <v>190</v>
      </c>
      <c r="Y225" s="40">
        <f t="shared" si="77"/>
        <v>2958.4599999999928</v>
      </c>
      <c r="Z225" s="40">
        <f t="shared" si="78"/>
        <v>1826.5270477852262</v>
      </c>
      <c r="AA225" s="40">
        <f t="shared" si="79"/>
        <v>1131.9329522147666</v>
      </c>
      <c r="AB225" s="45">
        <f t="shared" si="80"/>
        <v>0</v>
      </c>
      <c r="AC225" s="36">
        <f t="shared" si="81"/>
        <v>190297.87785429679</v>
      </c>
    </row>
    <row r="226" spans="1:29" x14ac:dyDescent="0.2">
      <c r="A226" s="34">
        <f t="shared" si="59"/>
        <v>191</v>
      </c>
      <c r="B226" s="40">
        <f t="shared" si="60"/>
        <v>2905.16</v>
      </c>
      <c r="C226" s="40">
        <f t="shared" si="61"/>
        <v>1110.2465174727379</v>
      </c>
      <c r="D226" s="40">
        <f t="shared" si="82"/>
        <v>1794.913482527262</v>
      </c>
      <c r="E226" s="36">
        <f t="shared" si="83"/>
        <v>277891.84921215347</v>
      </c>
      <c r="F226" s="81">
        <f t="shared" si="62"/>
        <v>5.2200000000000003E-2</v>
      </c>
      <c r="G226" s="41">
        <f t="shared" si="63"/>
        <v>2.5000000000000001E-2</v>
      </c>
      <c r="H226" s="42">
        <f t="shared" si="64"/>
        <v>7.7200000000000005E-2</v>
      </c>
      <c r="I226" s="100"/>
      <c r="J226" s="43">
        <f t="shared" si="65"/>
        <v>2726.69</v>
      </c>
      <c r="K226" s="40">
        <f t="shared" si="66"/>
        <v>1129.6797499270021</v>
      </c>
      <c r="L226" s="40">
        <f t="shared" si="67"/>
        <v>1597.0102500729979</v>
      </c>
      <c r="M226" s="36">
        <f t="shared" si="84"/>
        <v>269932.88037561718</v>
      </c>
      <c r="N226" s="41">
        <f t="shared" si="68"/>
        <v>1.8499999999999999E-2</v>
      </c>
      <c r="O226" s="44">
        <f t="shared" si="69"/>
        <v>7.0699999999999999E-2</v>
      </c>
      <c r="Q226" s="34">
        <f t="shared" si="70"/>
        <v>191</v>
      </c>
      <c r="R226" s="40">
        <f t="shared" si="71"/>
        <v>2042.9231398696256</v>
      </c>
      <c r="S226" s="40">
        <f t="shared" si="72"/>
        <v>846.38993761487995</v>
      </c>
      <c r="T226" s="40">
        <f t="shared" si="73"/>
        <v>1196.5332022547457</v>
      </c>
      <c r="U226" s="45">
        <f t="shared" si="74"/>
        <v>862.23686013037423</v>
      </c>
      <c r="V226" s="36">
        <f t="shared" si="75"/>
        <v>201380.45986501215</v>
      </c>
      <c r="W226" s="57">
        <f t="shared" si="85"/>
        <v>-128.66153856317328</v>
      </c>
      <c r="X226" s="34">
        <f t="shared" si="76"/>
        <v>191</v>
      </c>
      <c r="Y226" s="40">
        <f t="shared" si="77"/>
        <v>2958.4599999999928</v>
      </c>
      <c r="Z226" s="40">
        <f t="shared" si="78"/>
        <v>1837.2883363084275</v>
      </c>
      <c r="AA226" s="40">
        <f t="shared" si="79"/>
        <v>1121.1716636915653</v>
      </c>
      <c r="AB226" s="45">
        <f t="shared" si="80"/>
        <v>0</v>
      </c>
      <c r="AC226" s="36">
        <f t="shared" si="81"/>
        <v>188460.58951798835</v>
      </c>
    </row>
    <row r="227" spans="1:29" x14ac:dyDescent="0.2">
      <c r="A227" s="46">
        <f t="shared" si="59"/>
        <v>192</v>
      </c>
      <c r="B227" s="47">
        <f t="shared" si="60"/>
        <v>2905.15</v>
      </c>
      <c r="C227" s="47">
        <f t="shared" si="61"/>
        <v>1117.3791034018127</v>
      </c>
      <c r="D227" s="47">
        <f t="shared" si="82"/>
        <v>1787.7708965981874</v>
      </c>
      <c r="E227" s="48">
        <f t="shared" si="83"/>
        <v>276774.47010875167</v>
      </c>
      <c r="F227" s="81">
        <f t="shared" si="62"/>
        <v>5.2200000000000003E-2</v>
      </c>
      <c r="G227" s="49">
        <f t="shared" si="63"/>
        <v>2.5000000000000001E-2</v>
      </c>
      <c r="H227" s="50">
        <f t="shared" si="64"/>
        <v>7.7200000000000005E-2</v>
      </c>
      <c r="I227" s="100"/>
      <c r="J227" s="43">
        <f t="shared" si="65"/>
        <v>2726.69</v>
      </c>
      <c r="K227" s="40">
        <f t="shared" si="66"/>
        <v>1136.3354464536555</v>
      </c>
      <c r="L227" s="47">
        <f t="shared" si="67"/>
        <v>1590.3545535463445</v>
      </c>
      <c r="M227" s="48">
        <f t="shared" si="84"/>
        <v>268796.54492916353</v>
      </c>
      <c r="N227" s="49">
        <f t="shared" si="68"/>
        <v>1.8499999999999999E-2</v>
      </c>
      <c r="O227" s="44">
        <f t="shared" si="69"/>
        <v>7.0699999999999999E-2</v>
      </c>
      <c r="P227" s="51"/>
      <c r="Q227" s="46">
        <f t="shared" si="70"/>
        <v>192</v>
      </c>
      <c r="R227" s="40">
        <f t="shared" si="71"/>
        <v>2034.2133883575459</v>
      </c>
      <c r="S227" s="47">
        <f t="shared" si="72"/>
        <v>847.74684565284929</v>
      </c>
      <c r="T227" s="47">
        <f t="shared" si="73"/>
        <v>1186.4665427046966</v>
      </c>
      <c r="U227" s="52">
        <f t="shared" si="74"/>
        <v>870.93661164245418</v>
      </c>
      <c r="V227" s="48">
        <f t="shared" si="75"/>
        <v>199661.77640771685</v>
      </c>
      <c r="W227" s="57">
        <f t="shared" si="85"/>
        <v>-129.42956946120762</v>
      </c>
      <c r="X227" s="34">
        <f t="shared" si="76"/>
        <v>192</v>
      </c>
      <c r="Y227" s="40">
        <f t="shared" si="77"/>
        <v>2958.4599999999923</v>
      </c>
      <c r="Z227" s="47">
        <f t="shared" si="78"/>
        <v>1848.1130267565111</v>
      </c>
      <c r="AA227" s="40">
        <f t="shared" si="79"/>
        <v>1110.3469732434812</v>
      </c>
      <c r="AB227" s="52">
        <f t="shared" si="80"/>
        <v>0</v>
      </c>
      <c r="AC227" s="48">
        <f t="shared" si="81"/>
        <v>186612.47649123185</v>
      </c>
    </row>
    <row r="228" spans="1:29" x14ac:dyDescent="0.2">
      <c r="A228" s="34">
        <f t="shared" ref="A228:A291" si="86">IFERROR(IF(A227+1&lt;=$E$6,A227+1,""),"")</f>
        <v>193</v>
      </c>
      <c r="B228" s="40">
        <f t="shared" ref="B228:B291" si="87">IF($A228&lt;&gt;"",ROUND(IF($E$13="raty równe",-PMT(H228/12,$E$6-A227,E227,0),C228+D228),2),"")</f>
        <v>2905.16</v>
      </c>
      <c r="C228" s="40">
        <f t="shared" ref="C228:C291" si="88">IF($A228&lt;&gt;"",IF($E$13="raty malejące",E227/($E$6-A227),IF(B228-D228&gt;E227,E227,B228-D228)),"")</f>
        <v>1124.5775756336973</v>
      </c>
      <c r="D228" s="40">
        <f t="shared" si="82"/>
        <v>1780.5824243663026</v>
      </c>
      <c r="E228" s="36">
        <f t="shared" si="83"/>
        <v>275649.89253311796</v>
      </c>
      <c r="F228" s="81">
        <f t="shared" ref="F228:F291" si="89">$E$8</f>
        <v>5.2200000000000003E-2</v>
      </c>
      <c r="G228" s="41">
        <f t="shared" ref="G228:G291" si="90">IF(A228&lt;&gt;"",$E$9,"")</f>
        <v>2.5000000000000001E-2</v>
      </c>
      <c r="H228" s="42">
        <f t="shared" ref="H228:H291" si="91">IF($A228&lt;&gt;"",IF(AND($E$10="TAK",$A228&lt;=$E$11),$E$12,F228+G228),"")</f>
        <v>7.7200000000000005E-2</v>
      </c>
      <c r="I228" s="100"/>
      <c r="J228" s="43">
        <f t="shared" ref="J228:J291" si="92">IF($A228&lt;&gt;"",ROUND(IF($E$13="raty równe",-PMT(O228/12,$E$6-A227,M227,0),K228+L228),2),"")</f>
        <v>2726.68</v>
      </c>
      <c r="K228" s="40">
        <f t="shared" ref="K228:K291" si="93">IF($A228&lt;&gt;"",IF($E$13="raty malejące",M227/($E$6-A227),IF(J228-L228&gt;M227,M227,J228-L228)),"")</f>
        <v>1143.0203561256781</v>
      </c>
      <c r="L228" s="40">
        <f t="shared" ref="L228:L291" si="94">IF($A228&lt;&gt;"",M227*O228/12,"")</f>
        <v>1583.6596438743218</v>
      </c>
      <c r="M228" s="36">
        <f t="shared" si="84"/>
        <v>267653.52457303787</v>
      </c>
      <c r="N228" s="41">
        <f t="shared" ref="N228:N291" si="95">IF(A228&lt;&gt;"",$E$17,"")</f>
        <v>1.8499999999999999E-2</v>
      </c>
      <c r="O228" s="44">
        <f t="shared" ref="O228:O291" si="96">IF($A228&lt;&gt;"",IF(AND($E$18="TAK",$A228&lt;=$E$20),$E$19,N228+F228),"")</f>
        <v>7.0699999999999999E-2</v>
      </c>
      <c r="Q228" s="34">
        <f t="shared" ref="Q228:Q291" si="97">IFERROR(IF(V227&gt;0,A228,""),"")</f>
        <v>193</v>
      </c>
      <c r="R228" s="40">
        <f t="shared" ref="R228:R291" si="98">IF(Q228&lt;&gt;"",IF($E$21="raty równe",-PMT(O228/12,$E$6-A227,V227,0),S228+T228),0)</f>
        <v>2025.3785659032026</v>
      </c>
      <c r="S228" s="40">
        <f t="shared" ref="S228:S291" si="99">IF(Q228&lt;&gt;"",IF($E$21="raty malejące",V227/($E$6-Q227),IF(R228-T228&gt;V227,V227,R228-T228)),"")</f>
        <v>849.03793323440414</v>
      </c>
      <c r="T228" s="40">
        <f t="shared" ref="T228:T291" si="100">IF(Q228&lt;&gt;"",V227*O228/12,0)</f>
        <v>1176.3406326687984</v>
      </c>
      <c r="U228" s="45">
        <f t="shared" ref="U228:U291" si="101">IF(Q228&lt;&gt;"",MIN(MAX(B228-R228,0),V227-S228),0)</f>
        <v>879.78143409679728</v>
      </c>
      <c r="V228" s="36">
        <f t="shared" ref="V228:V291" si="102">IF(Q228&lt;&gt;"",IF(U228&lt;&gt;"",V227-S228-U228,V227-S228),0)</f>
        <v>197932.95704038563</v>
      </c>
      <c r="W228" s="57">
        <f t="shared" si="85"/>
        <v>-130.18212534128361</v>
      </c>
      <c r="X228" s="34">
        <f t="shared" ref="X228:X291" si="103">IFERROR(IF(AC227&gt;0,A228,""),"")</f>
        <v>193</v>
      </c>
      <c r="Y228" s="40">
        <f t="shared" ref="Y228:Y291" si="104">IF(X228&lt;&gt;"",IF($E$21="raty równe",-PMT(O228/12,$K$15-A227,AC227,0),Z228+AA228),0)</f>
        <v>2958.4599999999928</v>
      </c>
      <c r="Z228" s="40">
        <f t="shared" ref="Z228:Z291" si="105">IF(X228&lt;&gt;"",IF($E$21="raty malejące",AC227/($E$6-X227),IF(Y228-AA228&gt;AC227,AC227,Y228-AA228)),"")</f>
        <v>1859.001492672485</v>
      </c>
      <c r="AA228" s="40">
        <f t="shared" ref="AA228:AA291" si="106">IF(X228&lt;&gt;"",AC227*O228/12,0)</f>
        <v>1099.4585073275077</v>
      </c>
      <c r="AB228" s="45">
        <f t="shared" ref="AB228:AB291" si="107">IF(X228&lt;&gt;"",MIN(MAX(I228-Y228,0),AC227-Z228),0)</f>
        <v>0</v>
      </c>
      <c r="AC228" s="36">
        <f t="shared" ref="AC228:AC291" si="108">IF(X228&lt;&gt;"",IF(AB228&lt;&gt;"",AC227-Z228-AB228,AC227-Z228),0)</f>
        <v>184753.47499855937</v>
      </c>
    </row>
    <row r="229" spans="1:29" x14ac:dyDescent="0.2">
      <c r="A229" s="34">
        <f t="shared" si="86"/>
        <v>194</v>
      </c>
      <c r="B229" s="40">
        <f t="shared" si="87"/>
        <v>2905.15</v>
      </c>
      <c r="C229" s="40">
        <f t="shared" si="88"/>
        <v>1131.8023580369411</v>
      </c>
      <c r="D229" s="40">
        <f t="shared" ref="D229:D292" si="109">IF($A229&lt;&gt;"",E228*H229/12,"")</f>
        <v>1773.347641963059</v>
      </c>
      <c r="E229" s="36">
        <f t="shared" ref="E229:E292" si="110">IF($A229&lt;&gt;"",E228-C229,"")</f>
        <v>274518.09017508104</v>
      </c>
      <c r="F229" s="81">
        <f t="shared" si="89"/>
        <v>5.2200000000000003E-2</v>
      </c>
      <c r="G229" s="41">
        <f t="shared" si="90"/>
        <v>2.5000000000000001E-2</v>
      </c>
      <c r="H229" s="42">
        <f t="shared" si="91"/>
        <v>7.7200000000000005E-2</v>
      </c>
      <c r="I229" s="100"/>
      <c r="J229" s="43">
        <f t="shared" si="92"/>
        <v>2726.68</v>
      </c>
      <c r="K229" s="40">
        <f t="shared" si="93"/>
        <v>1149.7546510571851</v>
      </c>
      <c r="L229" s="40">
        <f t="shared" si="94"/>
        <v>1576.9253489428147</v>
      </c>
      <c r="M229" s="36">
        <f t="shared" ref="M229:M292" si="111">IF($A229&lt;&gt;"",M228-K229,"")</f>
        <v>266503.76992198068</v>
      </c>
      <c r="N229" s="41">
        <f t="shared" si="95"/>
        <v>1.8499999999999999E-2</v>
      </c>
      <c r="O229" s="44">
        <f t="shared" si="96"/>
        <v>7.0699999999999999E-2</v>
      </c>
      <c r="Q229" s="34">
        <f t="shared" si="97"/>
        <v>194</v>
      </c>
      <c r="R229" s="40">
        <f t="shared" si="98"/>
        <v>2016.4159085152914</v>
      </c>
      <c r="S229" s="40">
        <f t="shared" si="99"/>
        <v>850.26090328568603</v>
      </c>
      <c r="T229" s="40">
        <f t="shared" si="100"/>
        <v>1166.1550052296054</v>
      </c>
      <c r="U229" s="45">
        <f t="shared" si="101"/>
        <v>888.73409148470864</v>
      </c>
      <c r="V229" s="36">
        <f t="shared" si="102"/>
        <v>196193.96204561522</v>
      </c>
      <c r="W229" s="57">
        <f t="shared" ref="W229:W292" si="112">S229+U229-Z229</f>
        <v>-130.95911502975241</v>
      </c>
      <c r="X229" s="34">
        <f t="shared" si="103"/>
        <v>194</v>
      </c>
      <c r="Y229" s="40">
        <f t="shared" si="104"/>
        <v>2958.4599999999928</v>
      </c>
      <c r="Z229" s="40">
        <f t="shared" si="105"/>
        <v>1869.9541098001471</v>
      </c>
      <c r="AA229" s="40">
        <f t="shared" si="106"/>
        <v>1088.5058901998457</v>
      </c>
      <c r="AB229" s="45">
        <f t="shared" si="107"/>
        <v>0</v>
      </c>
      <c r="AC229" s="36">
        <f t="shared" si="108"/>
        <v>182883.52088875923</v>
      </c>
    </row>
    <row r="230" spans="1:29" x14ac:dyDescent="0.2">
      <c r="A230" s="34">
        <f t="shared" si="86"/>
        <v>195</v>
      </c>
      <c r="B230" s="40">
        <f t="shared" si="87"/>
        <v>2905.16</v>
      </c>
      <c r="C230" s="40">
        <f t="shared" si="88"/>
        <v>1139.0936198736451</v>
      </c>
      <c r="D230" s="40">
        <f t="shared" si="109"/>
        <v>1766.0663801263547</v>
      </c>
      <c r="E230" s="36">
        <f t="shared" si="110"/>
        <v>273378.99655520741</v>
      </c>
      <c r="F230" s="81">
        <f t="shared" si="89"/>
        <v>5.2200000000000003E-2</v>
      </c>
      <c r="G230" s="41">
        <f t="shared" si="90"/>
        <v>2.5000000000000001E-2</v>
      </c>
      <c r="H230" s="42">
        <f t="shared" si="91"/>
        <v>7.7200000000000005E-2</v>
      </c>
      <c r="I230" s="100"/>
      <c r="J230" s="43">
        <f t="shared" si="92"/>
        <v>2726.69</v>
      </c>
      <c r="K230" s="40">
        <f t="shared" si="93"/>
        <v>1156.5386222096638</v>
      </c>
      <c r="L230" s="40">
        <f t="shared" si="94"/>
        <v>1570.1513777903363</v>
      </c>
      <c r="M230" s="36">
        <f t="shared" si="111"/>
        <v>265347.231299771</v>
      </c>
      <c r="N230" s="41">
        <f t="shared" si="95"/>
        <v>1.8499999999999999E-2</v>
      </c>
      <c r="O230" s="44">
        <f t="shared" si="96"/>
        <v>7.0699999999999999E-2</v>
      </c>
      <c r="Q230" s="34">
        <f t="shared" si="97"/>
        <v>195</v>
      </c>
      <c r="R230" s="40">
        <f t="shared" si="98"/>
        <v>2007.3229866320676</v>
      </c>
      <c r="S230" s="40">
        <f t="shared" si="99"/>
        <v>851.41356024665129</v>
      </c>
      <c r="T230" s="40">
        <f t="shared" si="100"/>
        <v>1155.9094263854163</v>
      </c>
      <c r="U230" s="45">
        <f t="shared" si="101"/>
        <v>897.83701336793229</v>
      </c>
      <c r="V230" s="36">
        <f t="shared" si="102"/>
        <v>194444.71147200064</v>
      </c>
      <c r="W230" s="57">
        <f t="shared" si="112"/>
        <v>-131.72068248246933</v>
      </c>
      <c r="X230" s="34">
        <f t="shared" si="103"/>
        <v>195</v>
      </c>
      <c r="Y230" s="40">
        <f t="shared" si="104"/>
        <v>2958.4599999999928</v>
      </c>
      <c r="Z230" s="40">
        <f t="shared" si="105"/>
        <v>1880.9712560970529</v>
      </c>
      <c r="AA230" s="40">
        <f t="shared" si="106"/>
        <v>1077.4887439029399</v>
      </c>
      <c r="AB230" s="45">
        <f t="shared" si="107"/>
        <v>0</v>
      </c>
      <c r="AC230" s="36">
        <f t="shared" si="108"/>
        <v>181002.54963266218</v>
      </c>
    </row>
    <row r="231" spans="1:29" x14ac:dyDescent="0.2">
      <c r="A231" s="34">
        <f t="shared" si="86"/>
        <v>196</v>
      </c>
      <c r="B231" s="40">
        <f t="shared" si="87"/>
        <v>2905.15</v>
      </c>
      <c r="C231" s="40">
        <f t="shared" si="88"/>
        <v>1146.4117888281658</v>
      </c>
      <c r="D231" s="40">
        <f t="shared" si="109"/>
        <v>1758.7382111718343</v>
      </c>
      <c r="E231" s="36">
        <f t="shared" si="110"/>
        <v>272232.58476637927</v>
      </c>
      <c r="F231" s="81">
        <f t="shared" si="89"/>
        <v>5.2200000000000003E-2</v>
      </c>
      <c r="G231" s="41">
        <f t="shared" si="90"/>
        <v>2.5000000000000001E-2</v>
      </c>
      <c r="H231" s="42">
        <f t="shared" si="91"/>
        <v>7.7200000000000005E-2</v>
      </c>
      <c r="I231" s="100"/>
      <c r="J231" s="43">
        <f t="shared" si="92"/>
        <v>2726.69</v>
      </c>
      <c r="K231" s="40">
        <f t="shared" si="93"/>
        <v>1163.3525622588493</v>
      </c>
      <c r="L231" s="40">
        <f t="shared" si="94"/>
        <v>1563.3374377411508</v>
      </c>
      <c r="M231" s="36">
        <f t="shared" si="111"/>
        <v>264183.87873751216</v>
      </c>
      <c r="N231" s="41">
        <f t="shared" si="95"/>
        <v>1.8499999999999999E-2</v>
      </c>
      <c r="O231" s="44">
        <f t="shared" si="96"/>
        <v>7.0699999999999999E-2</v>
      </c>
      <c r="Q231" s="34">
        <f t="shared" si="97"/>
        <v>196</v>
      </c>
      <c r="R231" s="40">
        <f t="shared" si="98"/>
        <v>1998.0968918096305</v>
      </c>
      <c r="S231" s="40">
        <f t="shared" si="99"/>
        <v>852.4934667204268</v>
      </c>
      <c r="T231" s="40">
        <f t="shared" si="100"/>
        <v>1145.6034250892037</v>
      </c>
      <c r="U231" s="45">
        <f t="shared" si="101"/>
        <v>907.05310819036958</v>
      </c>
      <c r="V231" s="36">
        <f t="shared" si="102"/>
        <v>192685.16489708985</v>
      </c>
      <c r="W231" s="57">
        <f t="shared" si="112"/>
        <v>-132.50673683676223</v>
      </c>
      <c r="X231" s="34">
        <f t="shared" si="103"/>
        <v>196</v>
      </c>
      <c r="Y231" s="40">
        <f t="shared" si="104"/>
        <v>2958.4599999999932</v>
      </c>
      <c r="Z231" s="40">
        <f t="shared" si="105"/>
        <v>1892.0533117475586</v>
      </c>
      <c r="AA231" s="40">
        <f t="shared" si="106"/>
        <v>1066.4066882524346</v>
      </c>
      <c r="AB231" s="45">
        <f t="shared" si="107"/>
        <v>0</v>
      </c>
      <c r="AC231" s="36">
        <f t="shared" si="108"/>
        <v>179110.49632091462</v>
      </c>
    </row>
    <row r="232" spans="1:29" x14ac:dyDescent="0.2">
      <c r="A232" s="34">
        <f t="shared" si="86"/>
        <v>197</v>
      </c>
      <c r="B232" s="40">
        <f t="shared" si="87"/>
        <v>2905.16</v>
      </c>
      <c r="C232" s="40">
        <f t="shared" si="88"/>
        <v>1153.7970380029599</v>
      </c>
      <c r="D232" s="40">
        <f t="shared" si="109"/>
        <v>1751.36296199704</v>
      </c>
      <c r="E232" s="36">
        <f t="shared" si="110"/>
        <v>271078.78772837628</v>
      </c>
      <c r="F232" s="81">
        <f t="shared" si="89"/>
        <v>5.2200000000000003E-2</v>
      </c>
      <c r="G232" s="41">
        <f t="shared" si="90"/>
        <v>2.5000000000000001E-2</v>
      </c>
      <c r="H232" s="42">
        <f t="shared" si="91"/>
        <v>7.7200000000000005E-2</v>
      </c>
      <c r="I232" s="100"/>
      <c r="J232" s="43">
        <f t="shared" si="92"/>
        <v>2726.68</v>
      </c>
      <c r="K232" s="40">
        <f t="shared" si="93"/>
        <v>1170.1966477714907</v>
      </c>
      <c r="L232" s="40">
        <f t="shared" si="94"/>
        <v>1556.4833522285091</v>
      </c>
      <c r="M232" s="36">
        <f t="shared" si="111"/>
        <v>263013.68208974064</v>
      </c>
      <c r="N232" s="41">
        <f t="shared" si="95"/>
        <v>1.8499999999999999E-2</v>
      </c>
      <c r="O232" s="44">
        <f t="shared" si="96"/>
        <v>7.0699999999999999E-2</v>
      </c>
      <c r="Q232" s="34">
        <f t="shared" si="97"/>
        <v>197</v>
      </c>
      <c r="R232" s="40">
        <f t="shared" si="98"/>
        <v>1988.7350485761801</v>
      </c>
      <c r="S232" s="40">
        <f t="shared" si="99"/>
        <v>853.49828539082591</v>
      </c>
      <c r="T232" s="40">
        <f t="shared" si="100"/>
        <v>1135.2367631853542</v>
      </c>
      <c r="U232" s="45">
        <f t="shared" si="101"/>
        <v>916.42495142381972</v>
      </c>
      <c r="V232" s="36">
        <f t="shared" si="102"/>
        <v>190915.24166027521</v>
      </c>
      <c r="W232" s="57">
        <f t="shared" si="112"/>
        <v>-133.27742236129188</v>
      </c>
      <c r="X232" s="34">
        <f t="shared" si="103"/>
        <v>197</v>
      </c>
      <c r="Y232" s="40">
        <f t="shared" si="104"/>
        <v>2958.4599999999928</v>
      </c>
      <c r="Z232" s="40">
        <f t="shared" si="105"/>
        <v>1903.2006591759375</v>
      </c>
      <c r="AA232" s="40">
        <f t="shared" si="106"/>
        <v>1055.2593408240552</v>
      </c>
      <c r="AB232" s="45">
        <f t="shared" si="107"/>
        <v>0</v>
      </c>
      <c r="AC232" s="36">
        <f t="shared" si="108"/>
        <v>177207.2956617387</v>
      </c>
    </row>
    <row r="233" spans="1:29" x14ac:dyDescent="0.2">
      <c r="A233" s="34">
        <f t="shared" si="86"/>
        <v>198</v>
      </c>
      <c r="B233" s="40">
        <f t="shared" si="87"/>
        <v>2905.15</v>
      </c>
      <c r="C233" s="40">
        <f t="shared" si="88"/>
        <v>1161.2097989474457</v>
      </c>
      <c r="D233" s="40">
        <f t="shared" si="109"/>
        <v>1743.9402010525544</v>
      </c>
      <c r="E233" s="36">
        <f t="shared" si="110"/>
        <v>269917.57792942884</v>
      </c>
      <c r="F233" s="81">
        <f t="shared" si="89"/>
        <v>5.2200000000000003E-2</v>
      </c>
      <c r="G233" s="41">
        <f t="shared" si="90"/>
        <v>2.5000000000000001E-2</v>
      </c>
      <c r="H233" s="42">
        <f t="shared" si="91"/>
        <v>7.7200000000000005E-2</v>
      </c>
      <c r="I233" s="100"/>
      <c r="J233" s="43">
        <f t="shared" si="92"/>
        <v>2726.68</v>
      </c>
      <c r="K233" s="40">
        <f t="shared" si="93"/>
        <v>1177.0910563546111</v>
      </c>
      <c r="L233" s="40">
        <f t="shared" si="94"/>
        <v>1549.5889436453888</v>
      </c>
      <c r="M233" s="36">
        <f t="shared" si="111"/>
        <v>261836.59103338604</v>
      </c>
      <c r="N233" s="41">
        <f t="shared" si="95"/>
        <v>1.8499999999999999E-2</v>
      </c>
      <c r="O233" s="44">
        <f t="shared" si="96"/>
        <v>7.0699999999999999E-2</v>
      </c>
      <c r="Q233" s="34">
        <f t="shared" si="97"/>
        <v>198</v>
      </c>
      <c r="R233" s="40">
        <f t="shared" si="98"/>
        <v>1979.2343939007692</v>
      </c>
      <c r="S233" s="40">
        <f t="shared" si="99"/>
        <v>854.42542845231446</v>
      </c>
      <c r="T233" s="40">
        <f t="shared" si="100"/>
        <v>1124.8089654484547</v>
      </c>
      <c r="U233" s="45">
        <f t="shared" si="101"/>
        <v>925.9156060992309</v>
      </c>
      <c r="V233" s="36">
        <f t="shared" si="102"/>
        <v>189134.90062572365</v>
      </c>
      <c r="W233" s="57">
        <f t="shared" si="112"/>
        <v>-134.07264850803699</v>
      </c>
      <c r="X233" s="34">
        <f t="shared" si="103"/>
        <v>198</v>
      </c>
      <c r="Y233" s="40">
        <f t="shared" si="104"/>
        <v>2958.4599999999928</v>
      </c>
      <c r="Z233" s="40">
        <f t="shared" si="105"/>
        <v>1914.4136830595824</v>
      </c>
      <c r="AA233" s="40">
        <f t="shared" si="106"/>
        <v>1044.0463169404104</v>
      </c>
      <c r="AB233" s="45">
        <f t="shared" si="107"/>
        <v>0</v>
      </c>
      <c r="AC233" s="36">
        <f t="shared" si="108"/>
        <v>175292.8819786791</v>
      </c>
    </row>
    <row r="234" spans="1:29" x14ac:dyDescent="0.2">
      <c r="A234" s="34">
        <f t="shared" si="86"/>
        <v>199</v>
      </c>
      <c r="B234" s="40">
        <f t="shared" si="87"/>
        <v>2905.16</v>
      </c>
      <c r="C234" s="40">
        <f t="shared" si="88"/>
        <v>1168.6902486540075</v>
      </c>
      <c r="D234" s="40">
        <f t="shared" si="109"/>
        <v>1736.4697513459923</v>
      </c>
      <c r="E234" s="36">
        <f t="shared" si="110"/>
        <v>268748.88768077485</v>
      </c>
      <c r="F234" s="81">
        <f t="shared" si="89"/>
        <v>5.2200000000000003E-2</v>
      </c>
      <c r="G234" s="41">
        <f t="shared" si="90"/>
        <v>2.5000000000000001E-2</v>
      </c>
      <c r="H234" s="42">
        <f t="shared" si="91"/>
        <v>7.7200000000000005E-2</v>
      </c>
      <c r="I234" s="100"/>
      <c r="J234" s="43">
        <f t="shared" si="92"/>
        <v>2726.69</v>
      </c>
      <c r="K234" s="40">
        <f t="shared" si="93"/>
        <v>1184.0360844949676</v>
      </c>
      <c r="L234" s="40">
        <f t="shared" si="94"/>
        <v>1542.6539155050325</v>
      </c>
      <c r="M234" s="36">
        <f t="shared" si="111"/>
        <v>260652.55494889108</v>
      </c>
      <c r="N234" s="41">
        <f t="shared" si="95"/>
        <v>1.8499999999999999E-2</v>
      </c>
      <c r="O234" s="44">
        <f t="shared" si="96"/>
        <v>7.0699999999999999E-2</v>
      </c>
      <c r="Q234" s="34">
        <f t="shared" si="97"/>
        <v>199</v>
      </c>
      <c r="R234" s="40">
        <f t="shared" si="98"/>
        <v>1969.5921959465845</v>
      </c>
      <c r="S234" s="40">
        <f t="shared" si="99"/>
        <v>855.27240642669608</v>
      </c>
      <c r="T234" s="40">
        <f t="shared" si="100"/>
        <v>1114.3197895198884</v>
      </c>
      <c r="U234" s="45">
        <f t="shared" si="101"/>
        <v>935.56780405341533</v>
      </c>
      <c r="V234" s="36">
        <f t="shared" si="102"/>
        <v>187344.06041524353</v>
      </c>
      <c r="W234" s="57">
        <f t="shared" si="112"/>
        <v>-134.85255986216362</v>
      </c>
      <c r="X234" s="34">
        <f t="shared" si="103"/>
        <v>199</v>
      </c>
      <c r="Y234" s="40">
        <f t="shared" si="104"/>
        <v>2958.4599999999928</v>
      </c>
      <c r="Z234" s="40">
        <f t="shared" si="105"/>
        <v>1925.692770342275</v>
      </c>
      <c r="AA234" s="40">
        <f t="shared" si="106"/>
        <v>1032.7672296577177</v>
      </c>
      <c r="AB234" s="45">
        <f t="shared" si="107"/>
        <v>0</v>
      </c>
      <c r="AC234" s="36">
        <f t="shared" si="108"/>
        <v>173367.18920833681</v>
      </c>
    </row>
    <row r="235" spans="1:29" x14ac:dyDescent="0.2">
      <c r="A235" s="34">
        <f t="shared" si="86"/>
        <v>200</v>
      </c>
      <c r="B235" s="40">
        <f t="shared" si="87"/>
        <v>2905.15</v>
      </c>
      <c r="C235" s="40">
        <f t="shared" si="88"/>
        <v>1176.198822587015</v>
      </c>
      <c r="D235" s="40">
        <f t="shared" si="109"/>
        <v>1728.9511774129851</v>
      </c>
      <c r="E235" s="36">
        <f t="shared" si="110"/>
        <v>267572.68885818782</v>
      </c>
      <c r="F235" s="81">
        <f t="shared" si="89"/>
        <v>5.2200000000000003E-2</v>
      </c>
      <c r="G235" s="41">
        <f t="shared" si="90"/>
        <v>2.5000000000000001E-2</v>
      </c>
      <c r="H235" s="42">
        <f t="shared" si="91"/>
        <v>7.7200000000000005E-2</v>
      </c>
      <c r="I235" s="100"/>
      <c r="J235" s="43">
        <f t="shared" si="92"/>
        <v>2726.69</v>
      </c>
      <c r="K235" s="40">
        <f t="shared" si="93"/>
        <v>1191.0120304261168</v>
      </c>
      <c r="L235" s="40">
        <f t="shared" si="94"/>
        <v>1535.6779695738833</v>
      </c>
      <c r="M235" s="36">
        <f t="shared" si="111"/>
        <v>259461.54291846495</v>
      </c>
      <c r="N235" s="41">
        <f t="shared" si="95"/>
        <v>1.8499999999999999E-2</v>
      </c>
      <c r="O235" s="44">
        <f t="shared" si="96"/>
        <v>7.0699999999999999E-2</v>
      </c>
      <c r="Q235" s="34">
        <f t="shared" si="97"/>
        <v>200</v>
      </c>
      <c r="R235" s="40">
        <f t="shared" si="98"/>
        <v>1959.8052260918519</v>
      </c>
      <c r="S235" s="40">
        <f t="shared" si="99"/>
        <v>856.03647014537546</v>
      </c>
      <c r="T235" s="40">
        <f t="shared" si="100"/>
        <v>1103.7687559464764</v>
      </c>
      <c r="U235" s="45">
        <f t="shared" si="101"/>
        <v>945.34477390814823</v>
      </c>
      <c r="V235" s="36">
        <f t="shared" si="102"/>
        <v>185542.67917119002</v>
      </c>
      <c r="W235" s="57">
        <f t="shared" si="112"/>
        <v>-135.65706619401794</v>
      </c>
      <c r="X235" s="34">
        <f t="shared" si="103"/>
        <v>200</v>
      </c>
      <c r="Y235" s="40">
        <f t="shared" si="104"/>
        <v>2958.4599999999928</v>
      </c>
      <c r="Z235" s="40">
        <f t="shared" si="105"/>
        <v>1937.0383102475416</v>
      </c>
      <c r="AA235" s="40">
        <f t="shared" si="106"/>
        <v>1021.421689752451</v>
      </c>
      <c r="AB235" s="45">
        <f t="shared" si="107"/>
        <v>0</v>
      </c>
      <c r="AC235" s="36">
        <f t="shared" si="108"/>
        <v>171430.15089808928</v>
      </c>
    </row>
    <row r="236" spans="1:29" x14ac:dyDescent="0.2">
      <c r="A236" s="34">
        <f t="shared" si="86"/>
        <v>201</v>
      </c>
      <c r="B236" s="40">
        <f t="shared" si="87"/>
        <v>2905.16</v>
      </c>
      <c r="C236" s="40">
        <f t="shared" si="88"/>
        <v>1183.7757016789913</v>
      </c>
      <c r="D236" s="40">
        <f t="shared" si="109"/>
        <v>1721.3842983210086</v>
      </c>
      <c r="E236" s="36">
        <f t="shared" si="110"/>
        <v>266388.91315650882</v>
      </c>
      <c r="F236" s="81">
        <f t="shared" si="89"/>
        <v>5.2200000000000003E-2</v>
      </c>
      <c r="G236" s="41">
        <f t="shared" si="90"/>
        <v>2.5000000000000001E-2</v>
      </c>
      <c r="H236" s="42">
        <f t="shared" si="91"/>
        <v>7.7200000000000005E-2</v>
      </c>
      <c r="I236" s="100"/>
      <c r="J236" s="43">
        <f t="shared" si="92"/>
        <v>2726.68</v>
      </c>
      <c r="K236" s="40">
        <f t="shared" si="93"/>
        <v>1198.0190763053772</v>
      </c>
      <c r="L236" s="40">
        <f t="shared" si="94"/>
        <v>1528.6609236946226</v>
      </c>
      <c r="M236" s="36">
        <f t="shared" si="111"/>
        <v>258263.52384215957</v>
      </c>
      <c r="N236" s="41">
        <f t="shared" si="95"/>
        <v>1.8499999999999999E-2</v>
      </c>
      <c r="O236" s="44">
        <f t="shared" si="96"/>
        <v>7.0699999999999999E-2</v>
      </c>
      <c r="Q236" s="34">
        <f t="shared" si="97"/>
        <v>201</v>
      </c>
      <c r="R236" s="40">
        <f t="shared" si="98"/>
        <v>1949.8705847718863</v>
      </c>
      <c r="S236" s="40">
        <f t="shared" si="99"/>
        <v>856.71496665495852</v>
      </c>
      <c r="T236" s="40">
        <f t="shared" si="100"/>
        <v>1093.1556181169278</v>
      </c>
      <c r="U236" s="45">
        <f t="shared" si="101"/>
        <v>955.28941522811351</v>
      </c>
      <c r="V236" s="36">
        <f t="shared" si="102"/>
        <v>183730.67478930694</v>
      </c>
      <c r="W236" s="57">
        <f t="shared" si="112"/>
        <v>-136.4463124090114</v>
      </c>
      <c r="X236" s="34">
        <f t="shared" si="103"/>
        <v>201</v>
      </c>
      <c r="Y236" s="40">
        <f t="shared" si="104"/>
        <v>2958.4599999999928</v>
      </c>
      <c r="Z236" s="40">
        <f t="shared" si="105"/>
        <v>1948.4506942920834</v>
      </c>
      <c r="AA236" s="40">
        <f t="shared" si="106"/>
        <v>1010.0093057079093</v>
      </c>
      <c r="AB236" s="45">
        <f t="shared" si="107"/>
        <v>0</v>
      </c>
      <c r="AC236" s="36">
        <f t="shared" si="108"/>
        <v>169481.7002037972</v>
      </c>
    </row>
    <row r="237" spans="1:29" x14ac:dyDescent="0.2">
      <c r="A237" s="34">
        <f t="shared" si="86"/>
        <v>202</v>
      </c>
      <c r="B237" s="40">
        <f t="shared" si="87"/>
        <v>2905.15</v>
      </c>
      <c r="C237" s="40">
        <f t="shared" si="88"/>
        <v>1191.3813253597932</v>
      </c>
      <c r="D237" s="40">
        <f t="shared" si="109"/>
        <v>1713.7686746402069</v>
      </c>
      <c r="E237" s="36">
        <f t="shared" si="110"/>
        <v>265197.53183114901</v>
      </c>
      <c r="F237" s="81">
        <f t="shared" si="89"/>
        <v>5.2200000000000003E-2</v>
      </c>
      <c r="G237" s="41">
        <f t="shared" si="90"/>
        <v>2.5000000000000001E-2</v>
      </c>
      <c r="H237" s="42">
        <f t="shared" si="91"/>
        <v>7.7200000000000005E-2</v>
      </c>
      <c r="I237" s="100"/>
      <c r="J237" s="43">
        <f t="shared" si="92"/>
        <v>2726.68</v>
      </c>
      <c r="K237" s="40">
        <f t="shared" si="93"/>
        <v>1205.0774053632763</v>
      </c>
      <c r="L237" s="40">
        <f t="shared" si="94"/>
        <v>1521.6025946367236</v>
      </c>
      <c r="M237" s="36">
        <f t="shared" si="111"/>
        <v>257058.44643679631</v>
      </c>
      <c r="N237" s="41">
        <f t="shared" si="95"/>
        <v>1.8499999999999999E-2</v>
      </c>
      <c r="O237" s="44">
        <f t="shared" si="96"/>
        <v>7.0699999999999999E-2</v>
      </c>
      <c r="Q237" s="34">
        <f t="shared" si="97"/>
        <v>202</v>
      </c>
      <c r="R237" s="40">
        <f t="shared" si="98"/>
        <v>1939.7848658125704</v>
      </c>
      <c r="S237" s="40">
        <f t="shared" si="99"/>
        <v>857.30497351223698</v>
      </c>
      <c r="T237" s="40">
        <f t="shared" si="100"/>
        <v>1082.4798923003334</v>
      </c>
      <c r="U237" s="45">
        <f t="shared" si="101"/>
        <v>965.3651341874297</v>
      </c>
      <c r="V237" s="36">
        <f t="shared" si="102"/>
        <v>181908.00468160727</v>
      </c>
      <c r="W237" s="57">
        <f t="shared" si="112"/>
        <v>-137.26020859962068</v>
      </c>
      <c r="X237" s="34">
        <f t="shared" si="103"/>
        <v>202</v>
      </c>
      <c r="Y237" s="40">
        <f t="shared" si="104"/>
        <v>2958.4599999999923</v>
      </c>
      <c r="Z237" s="40">
        <f t="shared" si="105"/>
        <v>1959.9303162992874</v>
      </c>
      <c r="AA237" s="40">
        <f t="shared" si="106"/>
        <v>998.52968370070505</v>
      </c>
      <c r="AB237" s="45">
        <f t="shared" si="107"/>
        <v>0</v>
      </c>
      <c r="AC237" s="36">
        <f t="shared" si="108"/>
        <v>167521.76988749791</v>
      </c>
    </row>
    <row r="238" spans="1:29" ht="19.5" customHeight="1" x14ac:dyDescent="0.2">
      <c r="A238" s="34">
        <f t="shared" si="86"/>
        <v>203</v>
      </c>
      <c r="B238" s="40">
        <f t="shared" si="87"/>
        <v>2905.16</v>
      </c>
      <c r="C238" s="40">
        <f t="shared" si="88"/>
        <v>1199.0558785529411</v>
      </c>
      <c r="D238" s="40">
        <f t="shared" si="109"/>
        <v>1706.1041214470588</v>
      </c>
      <c r="E238" s="36">
        <f t="shared" si="110"/>
        <v>263998.47595259605</v>
      </c>
      <c r="F238" s="81">
        <f t="shared" si="89"/>
        <v>5.2200000000000003E-2</v>
      </c>
      <c r="G238" s="41">
        <f t="shared" si="90"/>
        <v>2.5000000000000001E-2</v>
      </c>
      <c r="H238" s="42">
        <f t="shared" si="91"/>
        <v>7.7200000000000005E-2</v>
      </c>
      <c r="I238" s="100"/>
      <c r="J238" s="43">
        <f t="shared" si="92"/>
        <v>2726.69</v>
      </c>
      <c r="K238" s="40">
        <f t="shared" si="93"/>
        <v>1212.1873197432085</v>
      </c>
      <c r="L238" s="40">
        <f t="shared" si="94"/>
        <v>1514.5026802567916</v>
      </c>
      <c r="M238" s="36">
        <f t="shared" si="111"/>
        <v>255846.25911705309</v>
      </c>
      <c r="N238" s="41">
        <f t="shared" si="95"/>
        <v>1.8499999999999999E-2</v>
      </c>
      <c r="O238" s="44">
        <f t="shared" si="96"/>
        <v>7.0699999999999999E-2</v>
      </c>
      <c r="Q238" s="34">
        <f t="shared" si="97"/>
        <v>203</v>
      </c>
      <c r="R238" s="40">
        <f t="shared" si="98"/>
        <v>1929.544989557399</v>
      </c>
      <c r="S238" s="40">
        <f t="shared" si="99"/>
        <v>857.80366197492958</v>
      </c>
      <c r="T238" s="40">
        <f t="shared" si="100"/>
        <v>1071.7413275824695</v>
      </c>
      <c r="U238" s="45">
        <f t="shared" si="101"/>
        <v>975.61501044260081</v>
      </c>
      <c r="V238" s="36">
        <f t="shared" si="102"/>
        <v>180074.58600918975</v>
      </c>
      <c r="W238" s="57">
        <f t="shared" si="112"/>
        <v>-138.05889999528722</v>
      </c>
      <c r="X238" s="34">
        <f t="shared" si="103"/>
        <v>203</v>
      </c>
      <c r="Y238" s="40">
        <f t="shared" si="104"/>
        <v>2958.4599999999928</v>
      </c>
      <c r="Z238" s="40">
        <f t="shared" si="105"/>
        <v>1971.4775724128176</v>
      </c>
      <c r="AA238" s="40">
        <f t="shared" si="106"/>
        <v>986.98242758717515</v>
      </c>
      <c r="AB238" s="45">
        <f t="shared" si="107"/>
        <v>0</v>
      </c>
      <c r="AC238" s="36">
        <f t="shared" si="108"/>
        <v>165550.2923150851</v>
      </c>
    </row>
    <row r="239" spans="1:29" x14ac:dyDescent="0.2">
      <c r="A239" s="46">
        <f t="shared" si="86"/>
        <v>204</v>
      </c>
      <c r="B239" s="47">
        <f t="shared" si="87"/>
        <v>2905.15</v>
      </c>
      <c r="C239" s="47">
        <f t="shared" si="88"/>
        <v>1206.7598047049655</v>
      </c>
      <c r="D239" s="47">
        <f t="shared" si="109"/>
        <v>1698.3901952950346</v>
      </c>
      <c r="E239" s="48">
        <f t="shared" si="110"/>
        <v>262791.71614789107</v>
      </c>
      <c r="F239" s="81">
        <f t="shared" si="89"/>
        <v>5.2200000000000003E-2</v>
      </c>
      <c r="G239" s="49">
        <f t="shared" si="90"/>
        <v>2.5000000000000001E-2</v>
      </c>
      <c r="H239" s="50">
        <f t="shared" si="91"/>
        <v>7.7200000000000005E-2</v>
      </c>
      <c r="I239" s="100"/>
      <c r="J239" s="43">
        <f t="shared" si="92"/>
        <v>2726.69</v>
      </c>
      <c r="K239" s="40">
        <f t="shared" si="93"/>
        <v>1219.3291233686955</v>
      </c>
      <c r="L239" s="47">
        <f t="shared" si="94"/>
        <v>1507.3608766313046</v>
      </c>
      <c r="M239" s="48">
        <f t="shared" si="111"/>
        <v>254626.9299936844</v>
      </c>
      <c r="N239" s="49">
        <f t="shared" si="95"/>
        <v>1.8499999999999999E-2</v>
      </c>
      <c r="O239" s="44">
        <f t="shared" si="96"/>
        <v>7.0699999999999999E-2</v>
      </c>
      <c r="P239" s="51"/>
      <c r="Q239" s="46">
        <f t="shared" si="97"/>
        <v>204</v>
      </c>
      <c r="R239" s="40">
        <f t="shared" si="98"/>
        <v>1919.1473592618527</v>
      </c>
      <c r="S239" s="47">
        <f t="shared" si="99"/>
        <v>858.20792335770989</v>
      </c>
      <c r="T239" s="47">
        <f t="shared" si="100"/>
        <v>1060.9394359041428</v>
      </c>
      <c r="U239" s="52">
        <f t="shared" si="101"/>
        <v>986.00264073814742</v>
      </c>
      <c r="V239" s="48">
        <f t="shared" si="102"/>
        <v>178230.37544509387</v>
      </c>
      <c r="W239" s="57">
        <f t="shared" si="112"/>
        <v>-138.88229701442583</v>
      </c>
      <c r="X239" s="34">
        <f t="shared" si="103"/>
        <v>204</v>
      </c>
      <c r="Y239" s="40">
        <f t="shared" si="104"/>
        <v>2958.4599999999928</v>
      </c>
      <c r="Z239" s="47">
        <f t="shared" si="105"/>
        <v>1983.0928611102831</v>
      </c>
      <c r="AA239" s="40">
        <f t="shared" si="106"/>
        <v>975.36713888970962</v>
      </c>
      <c r="AB239" s="52">
        <f t="shared" si="107"/>
        <v>0</v>
      </c>
      <c r="AC239" s="48">
        <f t="shared" si="108"/>
        <v>163567.19945397481</v>
      </c>
    </row>
    <row r="240" spans="1:29" x14ac:dyDescent="0.2">
      <c r="A240" s="34">
        <f t="shared" si="86"/>
        <v>205</v>
      </c>
      <c r="B240" s="40">
        <f t="shared" si="87"/>
        <v>2905.16</v>
      </c>
      <c r="C240" s="40">
        <f t="shared" si="88"/>
        <v>1214.5332927819006</v>
      </c>
      <c r="D240" s="40">
        <f t="shared" si="109"/>
        <v>1690.6267072180992</v>
      </c>
      <c r="E240" s="36">
        <f t="shared" si="110"/>
        <v>261577.18285510916</v>
      </c>
      <c r="F240" s="81">
        <f t="shared" si="89"/>
        <v>5.2200000000000003E-2</v>
      </c>
      <c r="G240" s="41">
        <f t="shared" si="90"/>
        <v>2.5000000000000001E-2</v>
      </c>
      <c r="H240" s="42">
        <f t="shared" si="91"/>
        <v>7.7200000000000005E-2</v>
      </c>
      <c r="I240" s="100"/>
      <c r="J240" s="43">
        <f t="shared" si="92"/>
        <v>2726.68</v>
      </c>
      <c r="K240" s="40">
        <f t="shared" si="93"/>
        <v>1226.5030041205425</v>
      </c>
      <c r="L240" s="40">
        <f t="shared" si="94"/>
        <v>1500.1769958794573</v>
      </c>
      <c r="M240" s="36">
        <f t="shared" si="111"/>
        <v>253400.42698956386</v>
      </c>
      <c r="N240" s="41">
        <f t="shared" si="95"/>
        <v>1.8499999999999999E-2</v>
      </c>
      <c r="O240" s="44">
        <f t="shared" si="96"/>
        <v>7.0699999999999999E-2</v>
      </c>
      <c r="Q240" s="34">
        <f t="shared" si="97"/>
        <v>205</v>
      </c>
      <c r="R240" s="40">
        <f t="shared" si="98"/>
        <v>1908.5887017082916</v>
      </c>
      <c r="S240" s="40">
        <f t="shared" si="99"/>
        <v>858.51473971094697</v>
      </c>
      <c r="T240" s="40">
        <f t="shared" si="100"/>
        <v>1050.0739619973447</v>
      </c>
      <c r="U240" s="45">
        <f t="shared" si="101"/>
        <v>996.57129829170822</v>
      </c>
      <c r="V240" s="36">
        <f t="shared" si="102"/>
        <v>176375.28940709122</v>
      </c>
      <c r="W240" s="57">
        <f t="shared" si="112"/>
        <v>-139.69054521433509</v>
      </c>
      <c r="X240" s="34">
        <f t="shared" si="103"/>
        <v>205</v>
      </c>
      <c r="Y240" s="40">
        <f t="shared" si="104"/>
        <v>2958.4599999999919</v>
      </c>
      <c r="Z240" s="40">
        <f t="shared" si="105"/>
        <v>1994.7765832169903</v>
      </c>
      <c r="AA240" s="40">
        <f t="shared" si="106"/>
        <v>963.68341678300158</v>
      </c>
      <c r="AB240" s="45">
        <f t="shared" si="107"/>
        <v>0</v>
      </c>
      <c r="AC240" s="36">
        <f t="shared" si="108"/>
        <v>161572.42287075781</v>
      </c>
    </row>
    <row r="241" spans="1:29" x14ac:dyDescent="0.2">
      <c r="A241" s="34">
        <f t="shared" si="86"/>
        <v>206</v>
      </c>
      <c r="B241" s="40">
        <f t="shared" si="87"/>
        <v>2905.15</v>
      </c>
      <c r="C241" s="40">
        <f t="shared" si="88"/>
        <v>1222.3367902987977</v>
      </c>
      <c r="D241" s="40">
        <f t="shared" si="109"/>
        <v>1682.8132097012024</v>
      </c>
      <c r="E241" s="36">
        <f t="shared" si="110"/>
        <v>260354.84606481035</v>
      </c>
      <c r="F241" s="81">
        <f t="shared" si="89"/>
        <v>5.2200000000000003E-2</v>
      </c>
      <c r="G241" s="41">
        <f t="shared" si="90"/>
        <v>2.5000000000000001E-2</v>
      </c>
      <c r="H241" s="42">
        <f t="shared" si="91"/>
        <v>7.7200000000000005E-2</v>
      </c>
      <c r="I241" s="100"/>
      <c r="J241" s="43">
        <f t="shared" si="92"/>
        <v>2726.68</v>
      </c>
      <c r="K241" s="40">
        <f t="shared" si="93"/>
        <v>1233.729150986486</v>
      </c>
      <c r="L241" s="40">
        <f t="shared" si="94"/>
        <v>1492.9508490135138</v>
      </c>
      <c r="M241" s="36">
        <f t="shared" si="111"/>
        <v>252166.69783857738</v>
      </c>
      <c r="N241" s="41">
        <f t="shared" si="95"/>
        <v>1.8499999999999999E-2</v>
      </c>
      <c r="O241" s="44">
        <f t="shared" si="96"/>
        <v>7.0699999999999999E-2</v>
      </c>
      <c r="Q241" s="34">
        <f t="shared" si="97"/>
        <v>206</v>
      </c>
      <c r="R241" s="40">
        <f t="shared" si="98"/>
        <v>1897.8652153965272</v>
      </c>
      <c r="S241" s="40">
        <f t="shared" si="99"/>
        <v>858.72080197308151</v>
      </c>
      <c r="T241" s="40">
        <f t="shared" si="100"/>
        <v>1039.1444134234457</v>
      </c>
      <c r="U241" s="45">
        <f t="shared" si="101"/>
        <v>1007.2847846034729</v>
      </c>
      <c r="V241" s="36">
        <f t="shared" si="102"/>
        <v>174509.28382051465</v>
      </c>
      <c r="W241" s="57">
        <f t="shared" si="112"/>
        <v>-140.52355534322351</v>
      </c>
      <c r="X241" s="34">
        <f t="shared" si="103"/>
        <v>206</v>
      </c>
      <c r="Y241" s="40">
        <f t="shared" si="104"/>
        <v>2958.4599999999928</v>
      </c>
      <c r="Z241" s="40">
        <f t="shared" si="105"/>
        <v>2006.5291419197779</v>
      </c>
      <c r="AA241" s="40">
        <f t="shared" si="106"/>
        <v>951.93085808021476</v>
      </c>
      <c r="AB241" s="45">
        <f t="shared" si="107"/>
        <v>0</v>
      </c>
      <c r="AC241" s="36">
        <f t="shared" si="108"/>
        <v>159565.89372883804</v>
      </c>
    </row>
    <row r="242" spans="1:29" x14ac:dyDescent="0.2">
      <c r="A242" s="34">
        <f t="shared" si="86"/>
        <v>207</v>
      </c>
      <c r="B242" s="40">
        <f t="shared" si="87"/>
        <v>2905.16</v>
      </c>
      <c r="C242" s="40">
        <f t="shared" si="88"/>
        <v>1230.2104903163865</v>
      </c>
      <c r="D242" s="40">
        <f t="shared" si="109"/>
        <v>1674.9495096836133</v>
      </c>
      <c r="E242" s="36">
        <f t="shared" si="110"/>
        <v>259124.63557449396</v>
      </c>
      <c r="F242" s="81">
        <f t="shared" si="89"/>
        <v>5.2200000000000003E-2</v>
      </c>
      <c r="G242" s="41">
        <f t="shared" si="90"/>
        <v>2.5000000000000001E-2</v>
      </c>
      <c r="H242" s="42">
        <f t="shared" si="91"/>
        <v>7.7200000000000005E-2</v>
      </c>
      <c r="I242" s="100"/>
      <c r="J242" s="43">
        <f t="shared" si="92"/>
        <v>2726.69</v>
      </c>
      <c r="K242" s="40">
        <f t="shared" si="93"/>
        <v>1241.0078719010485</v>
      </c>
      <c r="L242" s="40">
        <f t="shared" si="94"/>
        <v>1485.6821280989516</v>
      </c>
      <c r="M242" s="36">
        <f t="shared" si="111"/>
        <v>250925.68996667635</v>
      </c>
      <c r="N242" s="41">
        <f t="shared" si="95"/>
        <v>1.8499999999999999E-2</v>
      </c>
      <c r="O242" s="44">
        <f t="shared" si="96"/>
        <v>7.0699999999999999E-2</v>
      </c>
      <c r="Q242" s="34">
        <f t="shared" si="97"/>
        <v>207</v>
      </c>
      <c r="R242" s="40">
        <f t="shared" si="98"/>
        <v>1886.9734188562354</v>
      </c>
      <c r="S242" s="40">
        <f t="shared" si="99"/>
        <v>858.8228883470365</v>
      </c>
      <c r="T242" s="40">
        <f t="shared" si="100"/>
        <v>1028.1505305091989</v>
      </c>
      <c r="U242" s="45">
        <f t="shared" si="101"/>
        <v>1018.1865811437644</v>
      </c>
      <c r="V242" s="36">
        <f t="shared" si="102"/>
        <v>172632.27435102387</v>
      </c>
      <c r="W242" s="57">
        <f t="shared" si="112"/>
        <v>-141.3414732901208</v>
      </c>
      <c r="X242" s="34">
        <f t="shared" si="103"/>
        <v>207</v>
      </c>
      <c r="Y242" s="40">
        <f t="shared" si="104"/>
        <v>2958.4599999999923</v>
      </c>
      <c r="Z242" s="40">
        <f t="shared" si="105"/>
        <v>2018.3509427809217</v>
      </c>
      <c r="AA242" s="40">
        <f t="shared" si="106"/>
        <v>940.10905721907068</v>
      </c>
      <c r="AB242" s="45">
        <f t="shared" si="107"/>
        <v>0</v>
      </c>
      <c r="AC242" s="36">
        <f t="shared" si="108"/>
        <v>157547.54278605711</v>
      </c>
    </row>
    <row r="243" spans="1:29" x14ac:dyDescent="0.2">
      <c r="A243" s="34">
        <f t="shared" si="86"/>
        <v>208</v>
      </c>
      <c r="B243" s="40">
        <f t="shared" si="87"/>
        <v>2905.15</v>
      </c>
      <c r="C243" s="40">
        <f t="shared" si="88"/>
        <v>1238.1148444707555</v>
      </c>
      <c r="D243" s="40">
        <f t="shared" si="109"/>
        <v>1667.0351555292445</v>
      </c>
      <c r="E243" s="36">
        <f t="shared" si="110"/>
        <v>257886.52073002321</v>
      </c>
      <c r="F243" s="81">
        <f t="shared" si="89"/>
        <v>5.2200000000000003E-2</v>
      </c>
      <c r="G243" s="41">
        <f t="shared" si="90"/>
        <v>2.5000000000000001E-2</v>
      </c>
      <c r="H243" s="42">
        <f t="shared" si="91"/>
        <v>7.7200000000000005E-2</v>
      </c>
      <c r="I243" s="100"/>
      <c r="J243" s="43">
        <f t="shared" si="92"/>
        <v>2726.69</v>
      </c>
      <c r="K243" s="40">
        <f t="shared" si="93"/>
        <v>1248.3194766129986</v>
      </c>
      <c r="L243" s="40">
        <f t="shared" si="94"/>
        <v>1478.3705233870014</v>
      </c>
      <c r="M243" s="36">
        <f t="shared" si="111"/>
        <v>249677.37049006336</v>
      </c>
      <c r="N243" s="41">
        <f t="shared" si="95"/>
        <v>1.8499999999999999E-2</v>
      </c>
      <c r="O243" s="44">
        <f t="shared" si="96"/>
        <v>7.0699999999999999E-2</v>
      </c>
      <c r="Q243" s="34">
        <f t="shared" si="97"/>
        <v>208</v>
      </c>
      <c r="R243" s="40">
        <f t="shared" si="98"/>
        <v>1875.9092903549877</v>
      </c>
      <c r="S243" s="40">
        <f t="shared" si="99"/>
        <v>858.81747397020536</v>
      </c>
      <c r="T243" s="40">
        <f t="shared" si="100"/>
        <v>1017.0918163847823</v>
      </c>
      <c r="U243" s="45">
        <f t="shared" si="101"/>
        <v>1029.2407096450124</v>
      </c>
      <c r="V243" s="36">
        <f t="shared" si="102"/>
        <v>170744.21616740865</v>
      </c>
      <c r="W243" s="57">
        <f t="shared" si="112"/>
        <v>-142.18421013692205</v>
      </c>
      <c r="X243" s="34">
        <f t="shared" si="103"/>
        <v>208</v>
      </c>
      <c r="Y243" s="40">
        <f t="shared" si="104"/>
        <v>2958.4599999999928</v>
      </c>
      <c r="Z243" s="40">
        <f t="shared" si="105"/>
        <v>2030.2423937521398</v>
      </c>
      <c r="AA243" s="40">
        <f t="shared" si="106"/>
        <v>928.21760624785304</v>
      </c>
      <c r="AB243" s="45">
        <f t="shared" si="107"/>
        <v>0</v>
      </c>
      <c r="AC243" s="36">
        <f t="shared" si="108"/>
        <v>155517.30039230495</v>
      </c>
    </row>
    <row r="244" spans="1:29" x14ac:dyDescent="0.2">
      <c r="A244" s="34">
        <f t="shared" si="86"/>
        <v>209</v>
      </c>
      <c r="B244" s="40">
        <f t="shared" si="87"/>
        <v>2905.16</v>
      </c>
      <c r="C244" s="40">
        <f t="shared" si="88"/>
        <v>1246.0900499701838</v>
      </c>
      <c r="D244" s="40">
        <f t="shared" si="109"/>
        <v>1659.069950029816</v>
      </c>
      <c r="E244" s="36">
        <f t="shared" si="110"/>
        <v>256640.43068005302</v>
      </c>
      <c r="F244" s="81">
        <f t="shared" si="89"/>
        <v>5.2200000000000003E-2</v>
      </c>
      <c r="G244" s="41">
        <f t="shared" si="90"/>
        <v>2.5000000000000001E-2</v>
      </c>
      <c r="H244" s="42">
        <f t="shared" si="91"/>
        <v>7.7200000000000005E-2</v>
      </c>
      <c r="I244" s="100"/>
      <c r="J244" s="43">
        <f t="shared" si="92"/>
        <v>2726.68</v>
      </c>
      <c r="K244" s="40">
        <f t="shared" si="93"/>
        <v>1255.6641588627101</v>
      </c>
      <c r="L244" s="40">
        <f t="shared" si="94"/>
        <v>1471.0158411372897</v>
      </c>
      <c r="M244" s="36">
        <f t="shared" si="111"/>
        <v>248421.70633120064</v>
      </c>
      <c r="N244" s="41">
        <f t="shared" si="95"/>
        <v>1.8499999999999999E-2</v>
      </c>
      <c r="O244" s="44">
        <f t="shared" si="96"/>
        <v>7.0699999999999999E-2</v>
      </c>
      <c r="Q244" s="34">
        <f t="shared" si="97"/>
        <v>209</v>
      </c>
      <c r="R244" s="40">
        <f t="shared" si="98"/>
        <v>1864.6691241247852</v>
      </c>
      <c r="S244" s="40">
        <f t="shared" si="99"/>
        <v>858.70111720513592</v>
      </c>
      <c r="T244" s="40">
        <f t="shared" si="100"/>
        <v>1005.9680069196493</v>
      </c>
      <c r="U244" s="45">
        <f t="shared" si="101"/>
        <v>1040.4908758752147</v>
      </c>
      <c r="V244" s="36">
        <f t="shared" si="102"/>
        <v>168845.02417432828</v>
      </c>
      <c r="W244" s="57">
        <f t="shared" si="112"/>
        <v>-143.01191210831166</v>
      </c>
      <c r="X244" s="34">
        <f t="shared" si="103"/>
        <v>209</v>
      </c>
      <c r="Y244" s="40">
        <f t="shared" si="104"/>
        <v>2958.4599999999923</v>
      </c>
      <c r="Z244" s="40">
        <f t="shared" si="105"/>
        <v>2042.2039051886622</v>
      </c>
      <c r="AA244" s="40">
        <f t="shared" si="106"/>
        <v>916.25609481133006</v>
      </c>
      <c r="AB244" s="45">
        <f t="shared" si="107"/>
        <v>0</v>
      </c>
      <c r="AC244" s="36">
        <f t="shared" si="108"/>
        <v>153475.0964871163</v>
      </c>
    </row>
    <row r="245" spans="1:29" x14ac:dyDescent="0.2">
      <c r="A245" s="34">
        <f t="shared" si="86"/>
        <v>210</v>
      </c>
      <c r="B245" s="40">
        <f t="shared" si="87"/>
        <v>2905.15</v>
      </c>
      <c r="C245" s="40">
        <f t="shared" si="88"/>
        <v>1254.0965626249922</v>
      </c>
      <c r="D245" s="40">
        <f t="shared" si="109"/>
        <v>1651.0534373750079</v>
      </c>
      <c r="E245" s="36">
        <f t="shared" si="110"/>
        <v>255386.33411742802</v>
      </c>
      <c r="F245" s="81">
        <f t="shared" si="89"/>
        <v>5.2200000000000003E-2</v>
      </c>
      <c r="G245" s="41">
        <f t="shared" si="90"/>
        <v>2.5000000000000001E-2</v>
      </c>
      <c r="H245" s="42">
        <f t="shared" si="91"/>
        <v>7.7200000000000005E-2</v>
      </c>
      <c r="I245" s="100"/>
      <c r="J245" s="43">
        <f t="shared" si="92"/>
        <v>2726.68</v>
      </c>
      <c r="K245" s="40">
        <f t="shared" si="93"/>
        <v>1263.0621135320093</v>
      </c>
      <c r="L245" s="40">
        <f t="shared" si="94"/>
        <v>1463.6178864679905</v>
      </c>
      <c r="M245" s="36">
        <f t="shared" si="111"/>
        <v>247158.64421766863</v>
      </c>
      <c r="N245" s="41">
        <f t="shared" si="95"/>
        <v>1.8499999999999999E-2</v>
      </c>
      <c r="O245" s="44">
        <f t="shared" si="96"/>
        <v>7.0699999999999999E-2</v>
      </c>
      <c r="Q245" s="34">
        <f t="shared" si="97"/>
        <v>210</v>
      </c>
      <c r="R245" s="40">
        <f t="shared" si="98"/>
        <v>1853.2486612936559</v>
      </c>
      <c r="S245" s="40">
        <f t="shared" si="99"/>
        <v>858.47006053323855</v>
      </c>
      <c r="T245" s="40">
        <f t="shared" si="100"/>
        <v>994.77860076041736</v>
      </c>
      <c r="U245" s="45">
        <f t="shared" si="101"/>
        <v>1051.9013387063442</v>
      </c>
      <c r="V245" s="36">
        <f t="shared" si="102"/>
        <v>166934.6527750887</v>
      </c>
      <c r="W245" s="57">
        <f t="shared" si="112"/>
        <v>-143.86449062381598</v>
      </c>
      <c r="X245" s="34">
        <f t="shared" si="103"/>
        <v>210</v>
      </c>
      <c r="Y245" s="40">
        <f t="shared" si="104"/>
        <v>2958.4599999999923</v>
      </c>
      <c r="Z245" s="40">
        <f t="shared" si="105"/>
        <v>2054.2358898633988</v>
      </c>
      <c r="AA245" s="40">
        <f t="shared" si="106"/>
        <v>904.22411013659348</v>
      </c>
      <c r="AB245" s="45">
        <f t="shared" si="107"/>
        <v>0</v>
      </c>
      <c r="AC245" s="36">
        <f t="shared" si="108"/>
        <v>151420.8605972529</v>
      </c>
    </row>
    <row r="246" spans="1:29" x14ac:dyDescent="0.2">
      <c r="A246" s="34">
        <f t="shared" si="86"/>
        <v>211</v>
      </c>
      <c r="B246" s="40">
        <f t="shared" si="87"/>
        <v>2905.16</v>
      </c>
      <c r="C246" s="40">
        <f t="shared" si="88"/>
        <v>1262.1745838445461</v>
      </c>
      <c r="D246" s="40">
        <f t="shared" si="109"/>
        <v>1642.9854161554538</v>
      </c>
      <c r="E246" s="36">
        <f t="shared" si="110"/>
        <v>254124.15953358347</v>
      </c>
      <c r="F246" s="81">
        <f t="shared" si="89"/>
        <v>5.2200000000000003E-2</v>
      </c>
      <c r="G246" s="41">
        <f t="shared" si="90"/>
        <v>2.5000000000000001E-2</v>
      </c>
      <c r="H246" s="42">
        <f t="shared" si="91"/>
        <v>7.7200000000000005E-2</v>
      </c>
      <c r="I246" s="100"/>
      <c r="J246" s="43">
        <f t="shared" si="92"/>
        <v>2726.69</v>
      </c>
      <c r="K246" s="40">
        <f t="shared" si="93"/>
        <v>1270.5136544842358</v>
      </c>
      <c r="L246" s="40">
        <f t="shared" si="94"/>
        <v>1456.1763455157643</v>
      </c>
      <c r="M246" s="36">
        <f t="shared" si="111"/>
        <v>245888.13056318439</v>
      </c>
      <c r="N246" s="41">
        <f t="shared" si="95"/>
        <v>1.8499999999999999E-2</v>
      </c>
      <c r="O246" s="44">
        <f t="shared" si="96"/>
        <v>7.0699999999999999E-2</v>
      </c>
      <c r="Q246" s="34">
        <f t="shared" si="97"/>
        <v>211</v>
      </c>
      <c r="R246" s="40">
        <f t="shared" si="98"/>
        <v>1841.6439542499604</v>
      </c>
      <c r="S246" s="40">
        <f t="shared" si="99"/>
        <v>858.12062498339617</v>
      </c>
      <c r="T246" s="40">
        <f t="shared" si="100"/>
        <v>983.52332926656425</v>
      </c>
      <c r="U246" s="45">
        <f t="shared" si="101"/>
        <v>1063.5160457500394</v>
      </c>
      <c r="V246" s="36">
        <f t="shared" si="102"/>
        <v>165013.01610435528</v>
      </c>
      <c r="W246" s="57">
        <f t="shared" si="112"/>
        <v>-144.70209224774135</v>
      </c>
      <c r="X246" s="34">
        <f t="shared" si="103"/>
        <v>211</v>
      </c>
      <c r="Y246" s="40">
        <f t="shared" si="104"/>
        <v>2958.4599999999919</v>
      </c>
      <c r="Z246" s="40">
        <f t="shared" si="105"/>
        <v>2066.3387629811768</v>
      </c>
      <c r="AA246" s="40">
        <f t="shared" si="106"/>
        <v>892.12123701881501</v>
      </c>
      <c r="AB246" s="45">
        <f t="shared" si="107"/>
        <v>0</v>
      </c>
      <c r="AC246" s="36">
        <f t="shared" si="108"/>
        <v>149354.52183427173</v>
      </c>
    </row>
    <row r="247" spans="1:29" x14ac:dyDescent="0.2">
      <c r="A247" s="34">
        <f t="shared" si="86"/>
        <v>212</v>
      </c>
      <c r="B247" s="40">
        <f t="shared" si="87"/>
        <v>2905.15</v>
      </c>
      <c r="C247" s="40">
        <f t="shared" si="88"/>
        <v>1270.2845736672796</v>
      </c>
      <c r="D247" s="40">
        <f t="shared" si="109"/>
        <v>1634.8654263327205</v>
      </c>
      <c r="E247" s="36">
        <f t="shared" si="110"/>
        <v>252853.8749599162</v>
      </c>
      <c r="F247" s="81">
        <f t="shared" si="89"/>
        <v>5.2200000000000003E-2</v>
      </c>
      <c r="G247" s="41">
        <f t="shared" si="90"/>
        <v>2.5000000000000001E-2</v>
      </c>
      <c r="H247" s="42">
        <f t="shared" si="91"/>
        <v>7.7200000000000005E-2</v>
      </c>
      <c r="I247" s="100"/>
      <c r="J247" s="43">
        <f t="shared" si="92"/>
        <v>2726.69</v>
      </c>
      <c r="K247" s="40">
        <f t="shared" si="93"/>
        <v>1277.9990974319055</v>
      </c>
      <c r="L247" s="40">
        <f t="shared" si="94"/>
        <v>1448.6909025680945</v>
      </c>
      <c r="M247" s="36">
        <f t="shared" si="111"/>
        <v>244610.13146575249</v>
      </c>
      <c r="N247" s="41">
        <f t="shared" si="95"/>
        <v>1.8499999999999999E-2</v>
      </c>
      <c r="O247" s="44">
        <f t="shared" si="96"/>
        <v>7.0699999999999999E-2</v>
      </c>
      <c r="Q247" s="34">
        <f t="shared" si="97"/>
        <v>212</v>
      </c>
      <c r="R247" s="40">
        <f t="shared" si="98"/>
        <v>1829.8504884872409</v>
      </c>
      <c r="S247" s="40">
        <f t="shared" si="99"/>
        <v>857.64880193908095</v>
      </c>
      <c r="T247" s="40">
        <f t="shared" si="100"/>
        <v>972.20168654815996</v>
      </c>
      <c r="U247" s="45">
        <f t="shared" si="101"/>
        <v>1075.2995115127592</v>
      </c>
      <c r="V247" s="36">
        <f t="shared" si="102"/>
        <v>163080.06779090344</v>
      </c>
      <c r="W247" s="57">
        <f t="shared" si="112"/>
        <v>-145.56462874123508</v>
      </c>
      <c r="X247" s="34">
        <f t="shared" si="103"/>
        <v>212</v>
      </c>
      <c r="Y247" s="40">
        <f t="shared" si="104"/>
        <v>2958.4599999999928</v>
      </c>
      <c r="Z247" s="40">
        <f t="shared" si="105"/>
        <v>2078.5129421930751</v>
      </c>
      <c r="AA247" s="40">
        <f t="shared" si="106"/>
        <v>879.94705780691754</v>
      </c>
      <c r="AB247" s="45">
        <f t="shared" si="107"/>
        <v>0</v>
      </c>
      <c r="AC247" s="36">
        <f t="shared" si="108"/>
        <v>147276.00889207865</v>
      </c>
    </row>
    <row r="248" spans="1:29" x14ac:dyDescent="0.2">
      <c r="A248" s="34">
        <f t="shared" si="86"/>
        <v>213</v>
      </c>
      <c r="B248" s="40">
        <f t="shared" si="87"/>
        <v>2905.16</v>
      </c>
      <c r="C248" s="40">
        <f t="shared" si="88"/>
        <v>1278.4667377578724</v>
      </c>
      <c r="D248" s="40">
        <f t="shared" si="109"/>
        <v>1626.6932622421275</v>
      </c>
      <c r="E248" s="36">
        <f t="shared" si="110"/>
        <v>251575.40822215832</v>
      </c>
      <c r="F248" s="81">
        <f t="shared" si="89"/>
        <v>5.2200000000000003E-2</v>
      </c>
      <c r="G248" s="41">
        <f t="shared" si="90"/>
        <v>2.5000000000000001E-2</v>
      </c>
      <c r="H248" s="42">
        <f t="shared" si="91"/>
        <v>7.7200000000000005E-2</v>
      </c>
      <c r="I248" s="100"/>
      <c r="J248" s="43">
        <f t="shared" si="92"/>
        <v>2726.68</v>
      </c>
      <c r="K248" s="40">
        <f t="shared" si="93"/>
        <v>1285.5186421142748</v>
      </c>
      <c r="L248" s="40">
        <f t="shared" si="94"/>
        <v>1441.161357885725</v>
      </c>
      <c r="M248" s="36">
        <f t="shared" si="111"/>
        <v>243324.61282363822</v>
      </c>
      <c r="N248" s="41">
        <f t="shared" si="95"/>
        <v>1.8499999999999999E-2</v>
      </c>
      <c r="O248" s="44">
        <f t="shared" si="96"/>
        <v>7.0699999999999999E-2</v>
      </c>
      <c r="Q248" s="34">
        <f t="shared" si="97"/>
        <v>213</v>
      </c>
      <c r="R248" s="40">
        <f t="shared" si="98"/>
        <v>1817.8640553370728</v>
      </c>
      <c r="S248" s="40">
        <f t="shared" si="99"/>
        <v>857.05065593566678</v>
      </c>
      <c r="T248" s="40">
        <f t="shared" si="100"/>
        <v>960.81339940140606</v>
      </c>
      <c r="U248" s="45">
        <f t="shared" si="101"/>
        <v>1087.295944662927</v>
      </c>
      <c r="V248" s="36">
        <f t="shared" si="102"/>
        <v>161135.72119030484</v>
      </c>
      <c r="W248" s="57">
        <f t="shared" si="112"/>
        <v>-146.41224701223473</v>
      </c>
      <c r="X248" s="34">
        <f t="shared" si="103"/>
        <v>213</v>
      </c>
      <c r="Y248" s="40">
        <f t="shared" si="104"/>
        <v>2958.4599999999919</v>
      </c>
      <c r="Z248" s="40">
        <f t="shared" si="105"/>
        <v>2090.7588476108285</v>
      </c>
      <c r="AA248" s="40">
        <f t="shared" si="106"/>
        <v>867.70115238916333</v>
      </c>
      <c r="AB248" s="45">
        <f t="shared" si="107"/>
        <v>0</v>
      </c>
      <c r="AC248" s="36">
        <f t="shared" si="108"/>
        <v>145185.25004446783</v>
      </c>
    </row>
    <row r="249" spans="1:29" x14ac:dyDescent="0.2">
      <c r="A249" s="34">
        <f t="shared" si="86"/>
        <v>214</v>
      </c>
      <c r="B249" s="40">
        <f t="shared" si="87"/>
        <v>2905.15</v>
      </c>
      <c r="C249" s="40">
        <f t="shared" si="88"/>
        <v>1286.6815404374481</v>
      </c>
      <c r="D249" s="40">
        <f t="shared" si="109"/>
        <v>1618.468459562552</v>
      </c>
      <c r="E249" s="36">
        <f t="shared" si="110"/>
        <v>250288.72668172087</v>
      </c>
      <c r="F249" s="81">
        <f t="shared" si="89"/>
        <v>5.2200000000000003E-2</v>
      </c>
      <c r="G249" s="41">
        <f t="shared" si="90"/>
        <v>2.5000000000000001E-2</v>
      </c>
      <c r="H249" s="42">
        <f t="shared" si="91"/>
        <v>7.7200000000000005E-2</v>
      </c>
      <c r="I249" s="100"/>
      <c r="J249" s="43">
        <f t="shared" si="92"/>
        <v>2726.68</v>
      </c>
      <c r="K249" s="40">
        <f t="shared" si="93"/>
        <v>1293.0924894473981</v>
      </c>
      <c r="L249" s="40">
        <f t="shared" si="94"/>
        <v>1433.5875105526018</v>
      </c>
      <c r="M249" s="36">
        <f t="shared" si="111"/>
        <v>242031.52033419083</v>
      </c>
      <c r="N249" s="41">
        <f t="shared" si="95"/>
        <v>1.8499999999999999E-2</v>
      </c>
      <c r="O249" s="44">
        <f t="shared" si="96"/>
        <v>7.0699999999999999E-2</v>
      </c>
      <c r="Q249" s="34">
        <f t="shared" si="97"/>
        <v>214</v>
      </c>
      <c r="R249" s="40">
        <f t="shared" si="98"/>
        <v>1805.6798643990385</v>
      </c>
      <c r="S249" s="40">
        <f t="shared" si="99"/>
        <v>856.32190705282585</v>
      </c>
      <c r="T249" s="40">
        <f t="shared" si="100"/>
        <v>949.35795734621263</v>
      </c>
      <c r="U249" s="45">
        <f t="shared" si="101"/>
        <v>1099.4701356009616</v>
      </c>
      <c r="V249" s="36">
        <f t="shared" si="102"/>
        <v>159179.92914765104</v>
      </c>
      <c r="W249" s="57">
        <f t="shared" si="112"/>
        <v>-147.28485916754835</v>
      </c>
      <c r="X249" s="34">
        <f t="shared" si="103"/>
        <v>214</v>
      </c>
      <c r="Y249" s="40">
        <f t="shared" si="104"/>
        <v>2958.4599999999923</v>
      </c>
      <c r="Z249" s="40">
        <f t="shared" si="105"/>
        <v>2103.0769018213359</v>
      </c>
      <c r="AA249" s="40">
        <f t="shared" si="106"/>
        <v>855.38309817865627</v>
      </c>
      <c r="AB249" s="45">
        <f t="shared" si="107"/>
        <v>0</v>
      </c>
      <c r="AC249" s="36">
        <f t="shared" si="108"/>
        <v>143082.1731426465</v>
      </c>
    </row>
    <row r="250" spans="1:29" x14ac:dyDescent="0.2">
      <c r="A250" s="34">
        <f t="shared" si="86"/>
        <v>215</v>
      </c>
      <c r="B250" s="40">
        <f t="shared" si="87"/>
        <v>2905.16</v>
      </c>
      <c r="C250" s="40">
        <f t="shared" si="88"/>
        <v>1294.9691916809288</v>
      </c>
      <c r="D250" s="40">
        <f t="shared" si="109"/>
        <v>1610.190808319071</v>
      </c>
      <c r="E250" s="36">
        <f t="shared" si="110"/>
        <v>248993.75749003995</v>
      </c>
      <c r="F250" s="81">
        <f t="shared" si="89"/>
        <v>5.2200000000000003E-2</v>
      </c>
      <c r="G250" s="41">
        <f t="shared" si="90"/>
        <v>2.5000000000000001E-2</v>
      </c>
      <c r="H250" s="42">
        <f t="shared" si="91"/>
        <v>7.7200000000000005E-2</v>
      </c>
      <c r="I250" s="100"/>
      <c r="J250" s="43">
        <f t="shared" si="92"/>
        <v>2726.69</v>
      </c>
      <c r="K250" s="40">
        <f t="shared" si="93"/>
        <v>1300.7209593643925</v>
      </c>
      <c r="L250" s="40">
        <f t="shared" si="94"/>
        <v>1425.9690406356076</v>
      </c>
      <c r="M250" s="36">
        <f t="shared" si="111"/>
        <v>240730.79937482646</v>
      </c>
      <c r="N250" s="41">
        <f t="shared" si="95"/>
        <v>1.8499999999999999E-2</v>
      </c>
      <c r="O250" s="44">
        <f t="shared" si="96"/>
        <v>7.0699999999999999E-2</v>
      </c>
      <c r="Q250" s="34">
        <f t="shared" si="97"/>
        <v>215</v>
      </c>
      <c r="R250" s="40">
        <f t="shared" si="98"/>
        <v>1793.2934248800439</v>
      </c>
      <c r="S250" s="40">
        <f t="shared" si="99"/>
        <v>855.45834231846641</v>
      </c>
      <c r="T250" s="40">
        <f t="shared" si="100"/>
        <v>937.83508256157745</v>
      </c>
      <c r="U250" s="45">
        <f t="shared" si="101"/>
        <v>1111.866575119956</v>
      </c>
      <c r="V250" s="36">
        <f t="shared" si="102"/>
        <v>157212.60423021263</v>
      </c>
      <c r="W250" s="57">
        <f t="shared" si="112"/>
        <v>-148.14261246281058</v>
      </c>
      <c r="X250" s="34">
        <f t="shared" si="103"/>
        <v>215</v>
      </c>
      <c r="Y250" s="40">
        <f t="shared" si="104"/>
        <v>2958.4599999999919</v>
      </c>
      <c r="Z250" s="40">
        <f t="shared" si="105"/>
        <v>2115.4675299012329</v>
      </c>
      <c r="AA250" s="40">
        <f t="shared" si="106"/>
        <v>842.99247009875899</v>
      </c>
      <c r="AB250" s="45">
        <f t="shared" si="107"/>
        <v>0</v>
      </c>
      <c r="AC250" s="36">
        <f t="shared" si="108"/>
        <v>140966.70561274525</v>
      </c>
    </row>
    <row r="251" spans="1:29" x14ac:dyDescent="0.2">
      <c r="A251" s="46">
        <f t="shared" si="86"/>
        <v>216</v>
      </c>
      <c r="B251" s="47">
        <f t="shared" si="87"/>
        <v>2905.15</v>
      </c>
      <c r="C251" s="47">
        <f t="shared" si="88"/>
        <v>1303.2901601474098</v>
      </c>
      <c r="D251" s="47">
        <f t="shared" si="109"/>
        <v>1601.8598398525903</v>
      </c>
      <c r="E251" s="48">
        <f t="shared" si="110"/>
        <v>247690.46732989253</v>
      </c>
      <c r="F251" s="81">
        <f t="shared" si="89"/>
        <v>5.2200000000000003E-2</v>
      </c>
      <c r="G251" s="49">
        <f t="shared" si="90"/>
        <v>2.5000000000000001E-2</v>
      </c>
      <c r="H251" s="50">
        <f t="shared" si="91"/>
        <v>7.7200000000000005E-2</v>
      </c>
      <c r="I251" s="100"/>
      <c r="J251" s="43">
        <f t="shared" si="92"/>
        <v>2726.69</v>
      </c>
      <c r="K251" s="40">
        <f t="shared" si="93"/>
        <v>1308.3843736833144</v>
      </c>
      <c r="L251" s="47">
        <f t="shared" si="94"/>
        <v>1418.3056263166857</v>
      </c>
      <c r="M251" s="48">
        <f t="shared" si="111"/>
        <v>239422.41500114315</v>
      </c>
      <c r="N251" s="49">
        <f t="shared" si="95"/>
        <v>1.8499999999999999E-2</v>
      </c>
      <c r="O251" s="44">
        <f t="shared" si="96"/>
        <v>7.0699999999999999E-2</v>
      </c>
      <c r="P251" s="51"/>
      <c r="Q251" s="46">
        <f t="shared" si="97"/>
        <v>216</v>
      </c>
      <c r="R251" s="40">
        <f t="shared" si="98"/>
        <v>1780.6996482619109</v>
      </c>
      <c r="S251" s="47">
        <f t="shared" si="99"/>
        <v>854.45538833890816</v>
      </c>
      <c r="T251" s="47">
        <f t="shared" si="100"/>
        <v>926.24425992300269</v>
      </c>
      <c r="U251" s="52">
        <f t="shared" si="101"/>
        <v>1124.4503517380892</v>
      </c>
      <c r="V251" s="48">
        <f t="shared" si="102"/>
        <v>155233.69849013563</v>
      </c>
      <c r="W251" s="57">
        <f t="shared" si="112"/>
        <v>-149.02541935457111</v>
      </c>
      <c r="X251" s="34">
        <f t="shared" si="103"/>
        <v>216</v>
      </c>
      <c r="Y251" s="40">
        <f t="shared" si="104"/>
        <v>2958.4599999999928</v>
      </c>
      <c r="Z251" s="47">
        <f t="shared" si="105"/>
        <v>2127.9311594315686</v>
      </c>
      <c r="AA251" s="40">
        <f t="shared" si="106"/>
        <v>830.52884056842413</v>
      </c>
      <c r="AB251" s="52">
        <f t="shared" si="107"/>
        <v>0</v>
      </c>
      <c r="AC251" s="48">
        <f t="shared" si="108"/>
        <v>138838.77445331367</v>
      </c>
    </row>
    <row r="252" spans="1:29" x14ac:dyDescent="0.2">
      <c r="A252" s="34">
        <f t="shared" si="86"/>
        <v>217</v>
      </c>
      <c r="B252" s="40">
        <f t="shared" si="87"/>
        <v>2905.16</v>
      </c>
      <c r="C252" s="40">
        <f t="shared" si="88"/>
        <v>1311.6846601776913</v>
      </c>
      <c r="D252" s="40">
        <f t="shared" si="109"/>
        <v>1593.4753398223086</v>
      </c>
      <c r="E252" s="36">
        <f t="shared" si="110"/>
        <v>246378.78266971486</v>
      </c>
      <c r="F252" s="81">
        <f t="shared" si="89"/>
        <v>5.2200000000000003E-2</v>
      </c>
      <c r="G252" s="41">
        <f t="shared" si="90"/>
        <v>2.5000000000000001E-2</v>
      </c>
      <c r="H252" s="42">
        <f t="shared" si="91"/>
        <v>7.7200000000000005E-2</v>
      </c>
      <c r="I252" s="100"/>
      <c r="J252" s="43">
        <f t="shared" si="92"/>
        <v>2726.68</v>
      </c>
      <c r="K252" s="40">
        <f t="shared" si="93"/>
        <v>1316.0829382849313</v>
      </c>
      <c r="L252" s="40">
        <f t="shared" si="94"/>
        <v>1410.5970617150685</v>
      </c>
      <c r="M252" s="36">
        <f t="shared" si="111"/>
        <v>238106.33206285822</v>
      </c>
      <c r="N252" s="41">
        <f t="shared" si="95"/>
        <v>1.8499999999999999E-2</v>
      </c>
      <c r="O252" s="44">
        <f t="shared" si="96"/>
        <v>7.0699999999999999E-2</v>
      </c>
      <c r="Q252" s="34">
        <f t="shared" si="97"/>
        <v>217</v>
      </c>
      <c r="R252" s="40">
        <f t="shared" si="98"/>
        <v>1767.8937384922003</v>
      </c>
      <c r="S252" s="40">
        <f t="shared" si="99"/>
        <v>853.3085315544846</v>
      </c>
      <c r="T252" s="40">
        <f t="shared" si="100"/>
        <v>914.58520693771572</v>
      </c>
      <c r="U252" s="45">
        <f t="shared" si="101"/>
        <v>1137.2662615077995</v>
      </c>
      <c r="V252" s="36">
        <f t="shared" si="102"/>
        <v>153243.12369707337</v>
      </c>
      <c r="W252" s="57">
        <f t="shared" si="112"/>
        <v>-149.89342745026852</v>
      </c>
      <c r="X252" s="34">
        <f t="shared" si="103"/>
        <v>217</v>
      </c>
      <c r="Y252" s="40">
        <f t="shared" si="104"/>
        <v>2958.4599999999923</v>
      </c>
      <c r="Z252" s="40">
        <f t="shared" si="105"/>
        <v>2140.4682205125528</v>
      </c>
      <c r="AA252" s="40">
        <f t="shared" si="106"/>
        <v>817.99177948743966</v>
      </c>
      <c r="AB252" s="45">
        <f t="shared" si="107"/>
        <v>0</v>
      </c>
      <c r="AC252" s="36">
        <f t="shared" si="108"/>
        <v>136698.30623280111</v>
      </c>
    </row>
    <row r="253" spans="1:29" x14ac:dyDescent="0.2">
      <c r="A253" s="34">
        <f t="shared" si="86"/>
        <v>218</v>
      </c>
      <c r="B253" s="40">
        <f t="shared" si="87"/>
        <v>2905.15</v>
      </c>
      <c r="C253" s="40">
        <f t="shared" si="88"/>
        <v>1320.1131648248345</v>
      </c>
      <c r="D253" s="40">
        <f t="shared" si="109"/>
        <v>1585.0368351751656</v>
      </c>
      <c r="E253" s="36">
        <f t="shared" si="110"/>
        <v>245058.66950489001</v>
      </c>
      <c r="F253" s="81">
        <f t="shared" si="89"/>
        <v>5.2200000000000003E-2</v>
      </c>
      <c r="G253" s="41">
        <f t="shared" si="90"/>
        <v>2.5000000000000001E-2</v>
      </c>
      <c r="H253" s="42">
        <f t="shared" si="91"/>
        <v>7.7200000000000005E-2</v>
      </c>
      <c r="I253" s="100"/>
      <c r="J253" s="43">
        <f t="shared" si="92"/>
        <v>2726.68</v>
      </c>
      <c r="K253" s="40">
        <f t="shared" si="93"/>
        <v>1323.8368602629937</v>
      </c>
      <c r="L253" s="40">
        <f t="shared" si="94"/>
        <v>1402.8431397370061</v>
      </c>
      <c r="M253" s="36">
        <f t="shared" si="111"/>
        <v>236782.49520259522</v>
      </c>
      <c r="N253" s="41">
        <f t="shared" si="95"/>
        <v>1.8499999999999999E-2</v>
      </c>
      <c r="O253" s="44">
        <f t="shared" si="96"/>
        <v>7.0699999999999999E-2</v>
      </c>
      <c r="Q253" s="34">
        <f t="shared" si="97"/>
        <v>218</v>
      </c>
      <c r="R253" s="40">
        <f t="shared" si="98"/>
        <v>1754.8702845207636</v>
      </c>
      <c r="S253" s="40">
        <f t="shared" si="99"/>
        <v>852.01288073883961</v>
      </c>
      <c r="T253" s="40">
        <f t="shared" si="100"/>
        <v>902.85740378192395</v>
      </c>
      <c r="U253" s="45">
        <f t="shared" si="101"/>
        <v>1150.2797154792365</v>
      </c>
      <c r="V253" s="36">
        <f t="shared" si="102"/>
        <v>151240.83110085528</v>
      </c>
      <c r="W253" s="57">
        <f t="shared" si="112"/>
        <v>-150.78654956032869</v>
      </c>
      <c r="X253" s="34">
        <f t="shared" si="103"/>
        <v>218</v>
      </c>
      <c r="Y253" s="40">
        <f t="shared" si="104"/>
        <v>2958.4599999999914</v>
      </c>
      <c r="Z253" s="40">
        <f t="shared" si="105"/>
        <v>2153.0791457784048</v>
      </c>
      <c r="AA253" s="40">
        <f t="shared" si="106"/>
        <v>805.38085422158656</v>
      </c>
      <c r="AB253" s="45">
        <f t="shared" si="107"/>
        <v>0</v>
      </c>
      <c r="AC253" s="36">
        <f t="shared" si="108"/>
        <v>134545.22708702271</v>
      </c>
    </row>
    <row r="254" spans="1:29" x14ac:dyDescent="0.2">
      <c r="A254" s="34">
        <f t="shared" si="86"/>
        <v>219</v>
      </c>
      <c r="B254" s="40">
        <f t="shared" si="87"/>
        <v>2905.16</v>
      </c>
      <c r="C254" s="40">
        <f t="shared" si="88"/>
        <v>1328.6158928518742</v>
      </c>
      <c r="D254" s="40">
        <f t="shared" si="109"/>
        <v>1576.5441071481257</v>
      </c>
      <c r="E254" s="36">
        <f t="shared" si="110"/>
        <v>243730.05361203814</v>
      </c>
      <c r="F254" s="81">
        <f t="shared" si="89"/>
        <v>5.2200000000000003E-2</v>
      </c>
      <c r="G254" s="41">
        <f t="shared" si="90"/>
        <v>2.5000000000000001E-2</v>
      </c>
      <c r="H254" s="42">
        <f t="shared" si="91"/>
        <v>7.7200000000000005E-2</v>
      </c>
      <c r="I254" s="100"/>
      <c r="J254" s="43">
        <f t="shared" si="92"/>
        <v>2726.69</v>
      </c>
      <c r="K254" s="40">
        <f t="shared" si="93"/>
        <v>1331.6464657647098</v>
      </c>
      <c r="L254" s="40">
        <f t="shared" si="94"/>
        <v>1395.0435342352903</v>
      </c>
      <c r="M254" s="36">
        <f t="shared" si="111"/>
        <v>235450.84873683052</v>
      </c>
      <c r="N254" s="41">
        <f t="shared" si="95"/>
        <v>1.8499999999999999E-2</v>
      </c>
      <c r="O254" s="44">
        <f t="shared" si="96"/>
        <v>7.0699999999999999E-2</v>
      </c>
      <c r="Q254" s="34">
        <f t="shared" si="97"/>
        <v>219</v>
      </c>
      <c r="R254" s="40">
        <f t="shared" si="98"/>
        <v>1741.6241595941306</v>
      </c>
      <c r="S254" s="40">
        <f t="shared" si="99"/>
        <v>850.56359635825822</v>
      </c>
      <c r="T254" s="40">
        <f t="shared" si="100"/>
        <v>891.06056323587234</v>
      </c>
      <c r="U254" s="45">
        <f t="shared" si="101"/>
        <v>1163.5358404058693</v>
      </c>
      <c r="V254" s="36">
        <f t="shared" si="102"/>
        <v>149226.73166409114</v>
      </c>
      <c r="W254" s="57">
        <f t="shared" si="112"/>
        <v>-151.66493364815551</v>
      </c>
      <c r="X254" s="34">
        <f t="shared" si="103"/>
        <v>219</v>
      </c>
      <c r="Y254" s="40">
        <f t="shared" si="104"/>
        <v>2958.4599999999919</v>
      </c>
      <c r="Z254" s="40">
        <f t="shared" si="105"/>
        <v>2165.7643704122829</v>
      </c>
      <c r="AA254" s="40">
        <f t="shared" si="106"/>
        <v>792.69562958770882</v>
      </c>
      <c r="AB254" s="45">
        <f t="shared" si="107"/>
        <v>0</v>
      </c>
      <c r="AC254" s="36">
        <f t="shared" si="108"/>
        <v>132379.46271661043</v>
      </c>
    </row>
    <row r="255" spans="1:29" x14ac:dyDescent="0.2">
      <c r="A255" s="34">
        <f t="shared" si="86"/>
        <v>220</v>
      </c>
      <c r="B255" s="40">
        <f t="shared" si="87"/>
        <v>2905.15</v>
      </c>
      <c r="C255" s="40">
        <f t="shared" si="88"/>
        <v>1337.1533217625545</v>
      </c>
      <c r="D255" s="40">
        <f t="shared" si="109"/>
        <v>1567.9966782374456</v>
      </c>
      <c r="E255" s="36">
        <f t="shared" si="110"/>
        <v>242392.9002902756</v>
      </c>
      <c r="F255" s="81">
        <f t="shared" si="89"/>
        <v>5.2200000000000003E-2</v>
      </c>
      <c r="G255" s="41">
        <f t="shared" si="90"/>
        <v>2.5000000000000001E-2</v>
      </c>
      <c r="H255" s="42">
        <f t="shared" si="91"/>
        <v>7.7200000000000005E-2</v>
      </c>
      <c r="I255" s="100"/>
      <c r="J255" s="43">
        <f t="shared" si="92"/>
        <v>2726.69</v>
      </c>
      <c r="K255" s="40">
        <f t="shared" si="93"/>
        <v>1339.4920828588404</v>
      </c>
      <c r="L255" s="40">
        <f t="shared" si="94"/>
        <v>1387.1979171411597</v>
      </c>
      <c r="M255" s="36">
        <f t="shared" si="111"/>
        <v>234111.35665397168</v>
      </c>
      <c r="N255" s="41">
        <f t="shared" si="95"/>
        <v>1.8499999999999999E-2</v>
      </c>
      <c r="O255" s="44">
        <f t="shared" si="96"/>
        <v>7.0699999999999999E-2</v>
      </c>
      <c r="Q255" s="34">
        <f t="shared" si="97"/>
        <v>220</v>
      </c>
      <c r="R255" s="40">
        <f t="shared" si="98"/>
        <v>1728.149603269241</v>
      </c>
      <c r="S255" s="40">
        <f t="shared" si="99"/>
        <v>848.95544254830406</v>
      </c>
      <c r="T255" s="40">
        <f t="shared" si="100"/>
        <v>879.19416072093691</v>
      </c>
      <c r="U255" s="45">
        <f t="shared" si="101"/>
        <v>1177.0003967307591</v>
      </c>
      <c r="V255" s="36">
        <f t="shared" si="102"/>
        <v>147200.7758248121</v>
      </c>
      <c r="W255" s="57">
        <f t="shared" si="112"/>
        <v>-152.56849288223248</v>
      </c>
      <c r="X255" s="34">
        <f t="shared" si="103"/>
        <v>220</v>
      </c>
      <c r="Y255" s="40">
        <f t="shared" si="104"/>
        <v>2958.4599999999923</v>
      </c>
      <c r="Z255" s="40">
        <f t="shared" si="105"/>
        <v>2178.5243321612957</v>
      </c>
      <c r="AA255" s="40">
        <f t="shared" si="106"/>
        <v>779.93566783869653</v>
      </c>
      <c r="AB255" s="45">
        <f t="shared" si="107"/>
        <v>0</v>
      </c>
      <c r="AC255" s="36">
        <f t="shared" si="108"/>
        <v>130200.93838444914</v>
      </c>
    </row>
    <row r="256" spans="1:29" x14ac:dyDescent="0.2">
      <c r="A256" s="34">
        <f t="shared" si="86"/>
        <v>221</v>
      </c>
      <c r="B256" s="40">
        <f t="shared" si="87"/>
        <v>2905.16</v>
      </c>
      <c r="C256" s="40">
        <f t="shared" si="88"/>
        <v>1345.7656747992266</v>
      </c>
      <c r="D256" s="40">
        <f t="shared" si="109"/>
        <v>1559.3943252007732</v>
      </c>
      <c r="E256" s="36">
        <f t="shared" si="110"/>
        <v>241047.13461547639</v>
      </c>
      <c r="F256" s="81">
        <f t="shared" si="89"/>
        <v>5.2200000000000003E-2</v>
      </c>
      <c r="G256" s="41">
        <f t="shared" si="90"/>
        <v>2.5000000000000001E-2</v>
      </c>
      <c r="H256" s="42">
        <f t="shared" si="91"/>
        <v>7.7200000000000005E-2</v>
      </c>
      <c r="I256" s="100"/>
      <c r="J256" s="43">
        <f t="shared" si="92"/>
        <v>2726.68</v>
      </c>
      <c r="K256" s="40">
        <f t="shared" si="93"/>
        <v>1347.3739237136836</v>
      </c>
      <c r="L256" s="40">
        <f t="shared" si="94"/>
        <v>1379.3060762863163</v>
      </c>
      <c r="M256" s="36">
        <f t="shared" si="111"/>
        <v>232763.98273025799</v>
      </c>
      <c r="N256" s="41">
        <f t="shared" si="95"/>
        <v>1.8499999999999999E-2</v>
      </c>
      <c r="O256" s="44">
        <f t="shared" si="96"/>
        <v>7.0699999999999999E-2</v>
      </c>
      <c r="Q256" s="34">
        <f t="shared" si="97"/>
        <v>221</v>
      </c>
      <c r="R256" s="40">
        <f t="shared" si="98"/>
        <v>1714.4411300702561</v>
      </c>
      <c r="S256" s="40">
        <f t="shared" si="99"/>
        <v>847.1832258357382</v>
      </c>
      <c r="T256" s="40">
        <f t="shared" si="100"/>
        <v>867.25790423451792</v>
      </c>
      <c r="U256" s="45">
        <f t="shared" si="101"/>
        <v>1190.7188699297437</v>
      </c>
      <c r="V256" s="36">
        <f t="shared" si="102"/>
        <v>145162.87372904661</v>
      </c>
      <c r="W256" s="57">
        <f t="shared" si="112"/>
        <v>-153.45737558613018</v>
      </c>
      <c r="X256" s="34">
        <f t="shared" si="103"/>
        <v>221</v>
      </c>
      <c r="Y256" s="40">
        <f t="shared" si="104"/>
        <v>2958.4599999999919</v>
      </c>
      <c r="Z256" s="40">
        <f t="shared" si="105"/>
        <v>2191.3594713516122</v>
      </c>
      <c r="AA256" s="40">
        <f t="shared" si="106"/>
        <v>767.10052864837951</v>
      </c>
      <c r="AB256" s="45">
        <f t="shared" si="107"/>
        <v>0</v>
      </c>
      <c r="AC256" s="36">
        <f t="shared" si="108"/>
        <v>128009.57891309753</v>
      </c>
    </row>
    <row r="257" spans="1:29" x14ac:dyDescent="0.2">
      <c r="A257" s="34">
        <f t="shared" si="86"/>
        <v>222</v>
      </c>
      <c r="B257" s="40">
        <f t="shared" si="87"/>
        <v>2905.15</v>
      </c>
      <c r="C257" s="40">
        <f t="shared" si="88"/>
        <v>1354.4134339737686</v>
      </c>
      <c r="D257" s="40">
        <f t="shared" si="109"/>
        <v>1550.7365660262315</v>
      </c>
      <c r="E257" s="36">
        <f t="shared" si="110"/>
        <v>239692.72118150262</v>
      </c>
      <c r="F257" s="81">
        <f t="shared" si="89"/>
        <v>5.2200000000000003E-2</v>
      </c>
      <c r="G257" s="41">
        <f t="shared" si="90"/>
        <v>2.5000000000000001E-2</v>
      </c>
      <c r="H257" s="42">
        <f t="shared" si="91"/>
        <v>7.7200000000000005E-2</v>
      </c>
      <c r="I257" s="100"/>
      <c r="J257" s="43">
        <f t="shared" si="92"/>
        <v>2726.68</v>
      </c>
      <c r="K257" s="40">
        <f t="shared" si="93"/>
        <v>1355.3122017475632</v>
      </c>
      <c r="L257" s="40">
        <f t="shared" si="94"/>
        <v>1371.3677982524366</v>
      </c>
      <c r="M257" s="36">
        <f t="shared" si="111"/>
        <v>231408.67052851044</v>
      </c>
      <c r="N257" s="41">
        <f t="shared" si="95"/>
        <v>1.8499999999999999E-2</v>
      </c>
      <c r="O257" s="44">
        <f t="shared" si="96"/>
        <v>7.0699999999999999E-2</v>
      </c>
      <c r="Q257" s="34">
        <f t="shared" si="97"/>
        <v>222</v>
      </c>
      <c r="R257" s="40">
        <f t="shared" si="98"/>
        <v>1700.4926005623265</v>
      </c>
      <c r="S257" s="40">
        <f t="shared" si="99"/>
        <v>845.24133617536029</v>
      </c>
      <c r="T257" s="40">
        <f t="shared" si="100"/>
        <v>855.25126438696623</v>
      </c>
      <c r="U257" s="45">
        <f t="shared" si="101"/>
        <v>1204.6573994376736</v>
      </c>
      <c r="V257" s="36">
        <f t="shared" si="102"/>
        <v>143112.97499343357</v>
      </c>
      <c r="W257" s="57">
        <f t="shared" si="112"/>
        <v>-154.37149529062526</v>
      </c>
      <c r="X257" s="34">
        <f t="shared" si="103"/>
        <v>222</v>
      </c>
      <c r="Y257" s="40">
        <f t="shared" si="104"/>
        <v>2958.4599999999919</v>
      </c>
      <c r="Z257" s="40">
        <f t="shared" si="105"/>
        <v>2204.270230903659</v>
      </c>
      <c r="AA257" s="40">
        <f t="shared" si="106"/>
        <v>754.18976909633295</v>
      </c>
      <c r="AB257" s="45">
        <f t="shared" si="107"/>
        <v>0</v>
      </c>
      <c r="AC257" s="36">
        <f t="shared" si="108"/>
        <v>125805.30868219388</v>
      </c>
    </row>
    <row r="258" spans="1:29" x14ac:dyDescent="0.2">
      <c r="A258" s="34">
        <f t="shared" si="86"/>
        <v>223</v>
      </c>
      <c r="B258" s="40">
        <f t="shared" si="87"/>
        <v>2905.16</v>
      </c>
      <c r="C258" s="40">
        <f t="shared" si="88"/>
        <v>1363.136827065666</v>
      </c>
      <c r="D258" s="40">
        <f t="shared" si="109"/>
        <v>1542.0231729343338</v>
      </c>
      <c r="E258" s="36">
        <f t="shared" si="110"/>
        <v>238329.58435443696</v>
      </c>
      <c r="F258" s="81">
        <f t="shared" si="89"/>
        <v>5.2200000000000003E-2</v>
      </c>
      <c r="G258" s="41">
        <f t="shared" si="90"/>
        <v>2.5000000000000001E-2</v>
      </c>
      <c r="H258" s="42">
        <f t="shared" si="91"/>
        <v>7.7200000000000005E-2</v>
      </c>
      <c r="I258" s="100"/>
      <c r="J258" s="43">
        <f t="shared" si="92"/>
        <v>2726.69</v>
      </c>
      <c r="K258" s="40">
        <f t="shared" si="93"/>
        <v>1363.3072494695261</v>
      </c>
      <c r="L258" s="40">
        <f t="shared" si="94"/>
        <v>1363.3827505304739</v>
      </c>
      <c r="M258" s="36">
        <f t="shared" si="111"/>
        <v>230045.3632790409</v>
      </c>
      <c r="N258" s="41">
        <f t="shared" si="95"/>
        <v>1.8499999999999999E-2</v>
      </c>
      <c r="O258" s="44">
        <f t="shared" si="96"/>
        <v>7.0699999999999999E-2</v>
      </c>
      <c r="Q258" s="34">
        <f t="shared" si="97"/>
        <v>223</v>
      </c>
      <c r="R258" s="40">
        <f t="shared" si="98"/>
        <v>1686.2981396361674</v>
      </c>
      <c r="S258" s="40">
        <f t="shared" si="99"/>
        <v>843.1241952998547</v>
      </c>
      <c r="T258" s="40">
        <f t="shared" si="100"/>
        <v>843.17394433631273</v>
      </c>
      <c r="U258" s="45">
        <f t="shared" si="101"/>
        <v>1218.8618603638324</v>
      </c>
      <c r="V258" s="36">
        <f t="shared" si="102"/>
        <v>141050.98893776987</v>
      </c>
      <c r="W258" s="57">
        <f t="shared" si="112"/>
        <v>-155.27100068371283</v>
      </c>
      <c r="X258" s="34">
        <f t="shared" si="103"/>
        <v>223</v>
      </c>
      <c r="Y258" s="40">
        <f t="shared" si="104"/>
        <v>2958.4599999999923</v>
      </c>
      <c r="Z258" s="40">
        <f t="shared" si="105"/>
        <v>2217.2570563474001</v>
      </c>
      <c r="AA258" s="40">
        <f t="shared" si="106"/>
        <v>741.20294365259224</v>
      </c>
      <c r="AB258" s="45">
        <f t="shared" si="107"/>
        <v>0</v>
      </c>
      <c r="AC258" s="36">
        <f t="shared" si="108"/>
        <v>123588.05162584648</v>
      </c>
    </row>
    <row r="259" spans="1:29" x14ac:dyDescent="0.2">
      <c r="A259" s="34">
        <f t="shared" si="86"/>
        <v>224</v>
      </c>
      <c r="B259" s="40">
        <f t="shared" si="87"/>
        <v>2905.15</v>
      </c>
      <c r="C259" s="40">
        <f t="shared" si="88"/>
        <v>1371.8963406531223</v>
      </c>
      <c r="D259" s="40">
        <f t="shared" si="109"/>
        <v>1533.2536593468778</v>
      </c>
      <c r="E259" s="36">
        <f t="shared" si="110"/>
        <v>236957.68801378383</v>
      </c>
      <c r="F259" s="81">
        <f t="shared" si="89"/>
        <v>5.2200000000000003E-2</v>
      </c>
      <c r="G259" s="41">
        <f t="shared" si="90"/>
        <v>2.5000000000000001E-2</v>
      </c>
      <c r="H259" s="42">
        <f t="shared" si="91"/>
        <v>7.7200000000000005E-2</v>
      </c>
      <c r="I259" s="100"/>
      <c r="J259" s="43">
        <f t="shared" si="92"/>
        <v>2726.69</v>
      </c>
      <c r="K259" s="40">
        <f t="shared" si="93"/>
        <v>1371.3394013476507</v>
      </c>
      <c r="L259" s="40">
        <f t="shared" si="94"/>
        <v>1355.3505986523494</v>
      </c>
      <c r="M259" s="36">
        <f t="shared" si="111"/>
        <v>228674.02387769325</v>
      </c>
      <c r="N259" s="41">
        <f t="shared" si="95"/>
        <v>1.8499999999999999E-2</v>
      </c>
      <c r="O259" s="44">
        <f t="shared" si="96"/>
        <v>7.0699999999999999E-2</v>
      </c>
      <c r="Q259" s="34">
        <f t="shared" si="97"/>
        <v>224</v>
      </c>
      <c r="R259" s="40">
        <f t="shared" si="98"/>
        <v>1671.8511961968202</v>
      </c>
      <c r="S259" s="40">
        <f t="shared" si="99"/>
        <v>840.82578637179267</v>
      </c>
      <c r="T259" s="40">
        <f t="shared" si="100"/>
        <v>831.02540982502751</v>
      </c>
      <c r="U259" s="45">
        <f t="shared" si="101"/>
        <v>1233.2988038031799</v>
      </c>
      <c r="V259" s="36">
        <f t="shared" si="102"/>
        <v>138976.86434759488</v>
      </c>
      <c r="W259" s="57">
        <f t="shared" si="112"/>
        <v>-156.19580566274044</v>
      </c>
      <c r="X259" s="34">
        <f t="shared" si="103"/>
        <v>224</v>
      </c>
      <c r="Y259" s="40">
        <f t="shared" si="104"/>
        <v>2958.4599999999919</v>
      </c>
      <c r="Z259" s="40">
        <f t="shared" si="105"/>
        <v>2230.320395837713</v>
      </c>
      <c r="AA259" s="40">
        <f t="shared" si="106"/>
        <v>728.13960416227883</v>
      </c>
      <c r="AB259" s="45">
        <f t="shared" si="107"/>
        <v>0</v>
      </c>
      <c r="AC259" s="36">
        <f t="shared" si="108"/>
        <v>121357.73123000877</v>
      </c>
    </row>
    <row r="260" spans="1:29" x14ac:dyDescent="0.2">
      <c r="A260" s="34">
        <f t="shared" si="86"/>
        <v>225</v>
      </c>
      <c r="B260" s="40">
        <f t="shared" si="87"/>
        <v>2905.16</v>
      </c>
      <c r="C260" s="40">
        <f t="shared" si="88"/>
        <v>1380.7322071113238</v>
      </c>
      <c r="D260" s="40">
        <f t="shared" si="109"/>
        <v>1524.4277928886761</v>
      </c>
      <c r="E260" s="36">
        <f t="shared" si="110"/>
        <v>235576.95580667251</v>
      </c>
      <c r="F260" s="81">
        <f t="shared" si="89"/>
        <v>5.2200000000000003E-2</v>
      </c>
      <c r="G260" s="41">
        <f t="shared" si="90"/>
        <v>2.5000000000000001E-2</v>
      </c>
      <c r="H260" s="42">
        <f t="shared" si="91"/>
        <v>7.7200000000000005E-2</v>
      </c>
      <c r="I260" s="100"/>
      <c r="J260" s="43">
        <f t="shared" si="92"/>
        <v>2726.68</v>
      </c>
      <c r="K260" s="40">
        <f t="shared" si="93"/>
        <v>1379.408875987257</v>
      </c>
      <c r="L260" s="40">
        <f t="shared" si="94"/>
        <v>1347.2711240127428</v>
      </c>
      <c r="M260" s="36">
        <f t="shared" si="111"/>
        <v>227294.615001706</v>
      </c>
      <c r="N260" s="41">
        <f t="shared" si="95"/>
        <v>1.8499999999999999E-2</v>
      </c>
      <c r="O260" s="44">
        <f t="shared" si="96"/>
        <v>7.0699999999999999E-2</v>
      </c>
      <c r="Q260" s="34">
        <f t="shared" si="97"/>
        <v>225</v>
      </c>
      <c r="R260" s="40">
        <f t="shared" si="98"/>
        <v>1657.1454713473306</v>
      </c>
      <c r="S260" s="40">
        <f t="shared" si="99"/>
        <v>838.34011223275081</v>
      </c>
      <c r="T260" s="40">
        <f t="shared" si="100"/>
        <v>818.8053591145798</v>
      </c>
      <c r="U260" s="45">
        <f t="shared" si="101"/>
        <v>1248.0145286526692</v>
      </c>
      <c r="V260" s="36">
        <f t="shared" si="102"/>
        <v>136890.50970670945</v>
      </c>
      <c r="W260" s="57">
        <f t="shared" si="112"/>
        <v>-157.10605928443738</v>
      </c>
      <c r="X260" s="34">
        <f t="shared" si="103"/>
        <v>225</v>
      </c>
      <c r="Y260" s="40">
        <f t="shared" si="104"/>
        <v>2958.4599999999923</v>
      </c>
      <c r="Z260" s="40">
        <f t="shared" si="105"/>
        <v>2243.4607001698573</v>
      </c>
      <c r="AA260" s="40">
        <f t="shared" si="106"/>
        <v>714.99929983013499</v>
      </c>
      <c r="AB260" s="45">
        <f t="shared" si="107"/>
        <v>0</v>
      </c>
      <c r="AC260" s="36">
        <f t="shared" si="108"/>
        <v>119114.2705298389</v>
      </c>
    </row>
    <row r="261" spans="1:29" x14ac:dyDescent="0.2">
      <c r="A261" s="34">
        <f t="shared" si="86"/>
        <v>226</v>
      </c>
      <c r="B261" s="40">
        <f t="shared" si="87"/>
        <v>2905.15</v>
      </c>
      <c r="C261" s="40">
        <f t="shared" si="88"/>
        <v>1389.6049176437402</v>
      </c>
      <c r="D261" s="40">
        <f t="shared" si="109"/>
        <v>1515.5450823562599</v>
      </c>
      <c r="E261" s="36">
        <f t="shared" si="110"/>
        <v>234187.35088902878</v>
      </c>
      <c r="F261" s="81">
        <f t="shared" si="89"/>
        <v>5.2200000000000003E-2</v>
      </c>
      <c r="G261" s="41">
        <f t="shared" si="90"/>
        <v>2.5000000000000001E-2</v>
      </c>
      <c r="H261" s="42">
        <f t="shared" si="91"/>
        <v>7.7200000000000005E-2</v>
      </c>
      <c r="I261" s="100"/>
      <c r="J261" s="43">
        <f t="shared" si="92"/>
        <v>2726.68</v>
      </c>
      <c r="K261" s="40">
        <f t="shared" si="93"/>
        <v>1387.5358932816155</v>
      </c>
      <c r="L261" s="40">
        <f t="shared" si="94"/>
        <v>1339.1441067183844</v>
      </c>
      <c r="M261" s="36">
        <f t="shared" si="111"/>
        <v>225907.0791084244</v>
      </c>
      <c r="N261" s="41">
        <f t="shared" si="95"/>
        <v>1.8499999999999999E-2</v>
      </c>
      <c r="O261" s="44">
        <f t="shared" si="96"/>
        <v>7.0699999999999999E-2</v>
      </c>
      <c r="Q261" s="34">
        <f t="shared" si="97"/>
        <v>226</v>
      </c>
      <c r="R261" s="40">
        <f t="shared" si="98"/>
        <v>1642.173966216664</v>
      </c>
      <c r="S261" s="40">
        <f t="shared" si="99"/>
        <v>835.66071319463413</v>
      </c>
      <c r="T261" s="40">
        <f t="shared" si="100"/>
        <v>806.51325302202986</v>
      </c>
      <c r="U261" s="45">
        <f t="shared" si="101"/>
        <v>1262.9760337833361</v>
      </c>
      <c r="V261" s="36">
        <f t="shared" si="102"/>
        <v>134791.87295973147</v>
      </c>
      <c r="W261" s="57">
        <f t="shared" si="112"/>
        <v>-158.04167581705451</v>
      </c>
      <c r="X261" s="34">
        <f t="shared" si="103"/>
        <v>226</v>
      </c>
      <c r="Y261" s="40">
        <f t="shared" si="104"/>
        <v>2958.4599999999923</v>
      </c>
      <c r="Z261" s="40">
        <f t="shared" si="105"/>
        <v>2256.6784227950247</v>
      </c>
      <c r="AA261" s="40">
        <f t="shared" si="106"/>
        <v>701.78157720496756</v>
      </c>
      <c r="AB261" s="45">
        <f t="shared" si="107"/>
        <v>0</v>
      </c>
      <c r="AC261" s="36">
        <f t="shared" si="108"/>
        <v>116857.59210704388</v>
      </c>
    </row>
    <row r="262" spans="1:29" x14ac:dyDescent="0.2">
      <c r="A262" s="34">
        <f t="shared" si="86"/>
        <v>227</v>
      </c>
      <c r="B262" s="40">
        <f t="shared" si="87"/>
        <v>2905.16</v>
      </c>
      <c r="C262" s="40">
        <f t="shared" si="88"/>
        <v>1398.5547092805812</v>
      </c>
      <c r="D262" s="40">
        <f t="shared" si="109"/>
        <v>1506.6052907194187</v>
      </c>
      <c r="E262" s="36">
        <f t="shared" si="110"/>
        <v>232788.7961797482</v>
      </c>
      <c r="F262" s="81">
        <f t="shared" si="89"/>
        <v>5.2200000000000003E-2</v>
      </c>
      <c r="G262" s="41">
        <f t="shared" si="90"/>
        <v>2.5000000000000001E-2</v>
      </c>
      <c r="H262" s="42">
        <f t="shared" si="91"/>
        <v>7.7200000000000005E-2</v>
      </c>
      <c r="I262" s="100"/>
      <c r="J262" s="43">
        <f t="shared" si="92"/>
        <v>2726.69</v>
      </c>
      <c r="K262" s="40">
        <f t="shared" si="93"/>
        <v>1395.7207922528662</v>
      </c>
      <c r="L262" s="40">
        <f t="shared" si="94"/>
        <v>1330.9692077471339</v>
      </c>
      <c r="M262" s="36">
        <f t="shared" si="111"/>
        <v>224511.35831617154</v>
      </c>
      <c r="N262" s="41">
        <f t="shared" si="95"/>
        <v>1.8499999999999999E-2</v>
      </c>
      <c r="O262" s="44">
        <f t="shared" si="96"/>
        <v>7.0699999999999999E-2</v>
      </c>
      <c r="Q262" s="34">
        <f t="shared" si="97"/>
        <v>227</v>
      </c>
      <c r="R262" s="40">
        <f t="shared" si="98"/>
        <v>1626.9299203191636</v>
      </c>
      <c r="S262" s="40">
        <f t="shared" si="99"/>
        <v>832.7811354647456</v>
      </c>
      <c r="T262" s="40">
        <f t="shared" si="100"/>
        <v>794.14878485441795</v>
      </c>
      <c r="U262" s="45">
        <f t="shared" si="101"/>
        <v>1278.2300796808363</v>
      </c>
      <c r="V262" s="36">
        <f t="shared" si="102"/>
        <v>132680.86174458588</v>
      </c>
      <c r="W262" s="57">
        <f t="shared" si="112"/>
        <v>-158.96280469040994</v>
      </c>
      <c r="X262" s="34">
        <f t="shared" si="103"/>
        <v>227</v>
      </c>
      <c r="Y262" s="40">
        <f t="shared" si="104"/>
        <v>2958.4599999999919</v>
      </c>
      <c r="Z262" s="40">
        <f t="shared" si="105"/>
        <v>2269.9740198359918</v>
      </c>
      <c r="AA262" s="40">
        <f t="shared" si="106"/>
        <v>688.48598016400013</v>
      </c>
      <c r="AB262" s="45">
        <f t="shared" si="107"/>
        <v>0</v>
      </c>
      <c r="AC262" s="36">
        <f t="shared" si="108"/>
        <v>114587.61808720788</v>
      </c>
    </row>
    <row r="263" spans="1:29" x14ac:dyDescent="0.2">
      <c r="A263" s="46">
        <f t="shared" si="86"/>
        <v>228</v>
      </c>
      <c r="B263" s="47">
        <f t="shared" si="87"/>
        <v>2905.15</v>
      </c>
      <c r="C263" s="47">
        <f t="shared" si="88"/>
        <v>1407.5420779102865</v>
      </c>
      <c r="D263" s="47">
        <f t="shared" si="109"/>
        <v>1497.6079220897136</v>
      </c>
      <c r="E263" s="48">
        <f t="shared" si="110"/>
        <v>231381.2541018379</v>
      </c>
      <c r="F263" s="81">
        <f t="shared" si="89"/>
        <v>5.2200000000000003E-2</v>
      </c>
      <c r="G263" s="49">
        <f t="shared" si="90"/>
        <v>2.5000000000000001E-2</v>
      </c>
      <c r="H263" s="50">
        <f t="shared" si="91"/>
        <v>7.7200000000000005E-2</v>
      </c>
      <c r="I263" s="100"/>
      <c r="J263" s="43">
        <f t="shared" si="92"/>
        <v>2726.69</v>
      </c>
      <c r="K263" s="40">
        <f t="shared" si="93"/>
        <v>1403.943913920556</v>
      </c>
      <c r="L263" s="47">
        <f t="shared" si="94"/>
        <v>1322.746086079444</v>
      </c>
      <c r="M263" s="48">
        <f t="shared" si="111"/>
        <v>223107.41440225099</v>
      </c>
      <c r="N263" s="49">
        <f t="shared" si="95"/>
        <v>1.8499999999999999E-2</v>
      </c>
      <c r="O263" s="44">
        <f t="shared" si="96"/>
        <v>7.0699999999999999E-2</v>
      </c>
      <c r="P263" s="51"/>
      <c r="Q263" s="46">
        <f t="shared" si="97"/>
        <v>228</v>
      </c>
      <c r="R263" s="40">
        <f t="shared" si="98"/>
        <v>1611.4058470116736</v>
      </c>
      <c r="S263" s="47">
        <f t="shared" si="99"/>
        <v>829.69443656648843</v>
      </c>
      <c r="T263" s="47">
        <f t="shared" si="100"/>
        <v>781.71141044518515</v>
      </c>
      <c r="U263" s="52">
        <f t="shared" si="101"/>
        <v>1293.7441529883265</v>
      </c>
      <c r="V263" s="48">
        <f t="shared" si="102"/>
        <v>130557.42315503107</v>
      </c>
      <c r="W263" s="57">
        <f t="shared" si="112"/>
        <v>-159.90936054804342</v>
      </c>
      <c r="X263" s="34">
        <f t="shared" si="103"/>
        <v>228</v>
      </c>
      <c r="Y263" s="40">
        <f t="shared" si="104"/>
        <v>2958.4599999999914</v>
      </c>
      <c r="Z263" s="47">
        <f t="shared" si="105"/>
        <v>2283.3479501028582</v>
      </c>
      <c r="AA263" s="40">
        <f t="shared" si="106"/>
        <v>675.11204989713303</v>
      </c>
      <c r="AB263" s="52">
        <f t="shared" si="107"/>
        <v>0</v>
      </c>
      <c r="AC263" s="48">
        <f t="shared" si="108"/>
        <v>112304.27013710502</v>
      </c>
    </row>
    <row r="264" spans="1:29" x14ac:dyDescent="0.2">
      <c r="A264" s="34">
        <f t="shared" si="86"/>
        <v>229</v>
      </c>
      <c r="B264" s="40">
        <f t="shared" si="87"/>
        <v>2905.16</v>
      </c>
      <c r="C264" s="40">
        <f t="shared" si="88"/>
        <v>1416.6072652781759</v>
      </c>
      <c r="D264" s="40">
        <f t="shared" si="109"/>
        <v>1488.552734721824</v>
      </c>
      <c r="E264" s="36">
        <f t="shared" si="110"/>
        <v>229964.64683655972</v>
      </c>
      <c r="F264" s="81">
        <f t="shared" si="89"/>
        <v>5.2200000000000003E-2</v>
      </c>
      <c r="G264" s="41">
        <f t="shared" si="90"/>
        <v>2.5000000000000001E-2</v>
      </c>
      <c r="H264" s="42">
        <f t="shared" si="91"/>
        <v>7.7200000000000005E-2</v>
      </c>
      <c r="I264" s="100"/>
      <c r="J264" s="43">
        <f t="shared" si="92"/>
        <v>2726.68</v>
      </c>
      <c r="K264" s="40">
        <f t="shared" si="93"/>
        <v>1412.2054834800711</v>
      </c>
      <c r="L264" s="40">
        <f t="shared" si="94"/>
        <v>1314.4745165199288</v>
      </c>
      <c r="M264" s="36">
        <f t="shared" si="111"/>
        <v>221695.20891877092</v>
      </c>
      <c r="N264" s="41">
        <f t="shared" si="95"/>
        <v>1.8499999999999999E-2</v>
      </c>
      <c r="O264" s="44">
        <f t="shared" si="96"/>
        <v>7.0699999999999999E-2</v>
      </c>
      <c r="Q264" s="34">
        <f t="shared" si="97"/>
        <v>229</v>
      </c>
      <c r="R264" s="40">
        <f t="shared" si="98"/>
        <v>1595.5944823098932</v>
      </c>
      <c r="S264" s="40">
        <f t="shared" si="99"/>
        <v>826.39366422150192</v>
      </c>
      <c r="T264" s="40">
        <f t="shared" si="100"/>
        <v>769.20081808839132</v>
      </c>
      <c r="U264" s="45">
        <f t="shared" si="101"/>
        <v>1309.5655176901066</v>
      </c>
      <c r="V264" s="36">
        <f t="shared" si="102"/>
        <v>128421.46397311946</v>
      </c>
      <c r="W264" s="57">
        <f t="shared" si="112"/>
        <v>-160.84149319727294</v>
      </c>
      <c r="X264" s="34">
        <f t="shared" si="103"/>
        <v>229</v>
      </c>
      <c r="Y264" s="40">
        <f t="shared" si="104"/>
        <v>2958.4599999999919</v>
      </c>
      <c r="Z264" s="40">
        <f t="shared" si="105"/>
        <v>2296.8006751088815</v>
      </c>
      <c r="AA264" s="40">
        <f t="shared" si="106"/>
        <v>661.65932489111037</v>
      </c>
      <c r="AB264" s="45">
        <f t="shared" si="107"/>
        <v>0</v>
      </c>
      <c r="AC264" s="36">
        <f t="shared" si="108"/>
        <v>110007.46946199614</v>
      </c>
    </row>
    <row r="265" spans="1:29" x14ac:dyDescent="0.2">
      <c r="A265" s="34">
        <f t="shared" si="86"/>
        <v>230</v>
      </c>
      <c r="B265" s="40">
        <f t="shared" si="87"/>
        <v>2905.15</v>
      </c>
      <c r="C265" s="40">
        <f t="shared" si="88"/>
        <v>1425.7107720181325</v>
      </c>
      <c r="D265" s="40">
        <f t="shared" si="109"/>
        <v>1479.4392279818676</v>
      </c>
      <c r="E265" s="36">
        <f t="shared" si="110"/>
        <v>228538.9360645416</v>
      </c>
      <c r="F265" s="81">
        <f t="shared" si="89"/>
        <v>5.2200000000000003E-2</v>
      </c>
      <c r="G265" s="41">
        <f t="shared" si="90"/>
        <v>2.5000000000000001E-2</v>
      </c>
      <c r="H265" s="42">
        <f t="shared" si="91"/>
        <v>7.7200000000000005E-2</v>
      </c>
      <c r="I265" s="100"/>
      <c r="J265" s="43">
        <f t="shared" si="92"/>
        <v>2726.68</v>
      </c>
      <c r="K265" s="40">
        <f t="shared" si="93"/>
        <v>1420.5257274535745</v>
      </c>
      <c r="L265" s="40">
        <f t="shared" si="94"/>
        <v>1306.1542725464253</v>
      </c>
      <c r="M265" s="36">
        <f t="shared" si="111"/>
        <v>220274.68319131734</v>
      </c>
      <c r="N265" s="41">
        <f t="shared" si="95"/>
        <v>1.8499999999999999E-2</v>
      </c>
      <c r="O265" s="44">
        <f t="shared" si="96"/>
        <v>7.0699999999999999E-2</v>
      </c>
      <c r="Q265" s="34">
        <f t="shared" si="97"/>
        <v>230</v>
      </c>
      <c r="R265" s="40">
        <f t="shared" si="98"/>
        <v>1579.4878074268602</v>
      </c>
      <c r="S265" s="40">
        <f t="shared" si="99"/>
        <v>822.87134885189801</v>
      </c>
      <c r="T265" s="40">
        <f t="shared" si="100"/>
        <v>756.61645857496217</v>
      </c>
      <c r="U265" s="45">
        <f t="shared" si="101"/>
        <v>1325.6621925731399</v>
      </c>
      <c r="V265" s="36">
        <f t="shared" si="102"/>
        <v>126272.93043169442</v>
      </c>
      <c r="W265" s="57">
        <f t="shared" si="112"/>
        <v>-161.79911766136001</v>
      </c>
      <c r="X265" s="34">
        <f t="shared" si="103"/>
        <v>230</v>
      </c>
      <c r="Y265" s="40">
        <f t="shared" si="104"/>
        <v>2958.4599999999919</v>
      </c>
      <c r="Z265" s="40">
        <f t="shared" si="105"/>
        <v>2310.3326590863981</v>
      </c>
      <c r="AA265" s="40">
        <f t="shared" si="106"/>
        <v>648.12734091359391</v>
      </c>
      <c r="AB265" s="45">
        <f t="shared" si="107"/>
        <v>0</v>
      </c>
      <c r="AC265" s="36">
        <f t="shared" si="108"/>
        <v>107697.13680290974</v>
      </c>
    </row>
    <row r="266" spans="1:29" x14ac:dyDescent="0.2">
      <c r="A266" s="34">
        <f t="shared" si="86"/>
        <v>231</v>
      </c>
      <c r="B266" s="40">
        <f t="shared" si="87"/>
        <v>2905.16</v>
      </c>
      <c r="C266" s="40">
        <f t="shared" si="88"/>
        <v>1434.892844651449</v>
      </c>
      <c r="D266" s="40">
        <f t="shared" si="109"/>
        <v>1470.2671553485509</v>
      </c>
      <c r="E266" s="36">
        <f t="shared" si="110"/>
        <v>227104.04321989015</v>
      </c>
      <c r="F266" s="81">
        <f t="shared" si="89"/>
        <v>5.2200000000000003E-2</v>
      </c>
      <c r="G266" s="41">
        <f t="shared" si="90"/>
        <v>2.5000000000000001E-2</v>
      </c>
      <c r="H266" s="42">
        <f t="shared" si="91"/>
        <v>7.7200000000000005E-2</v>
      </c>
      <c r="I266" s="100"/>
      <c r="J266" s="43">
        <f t="shared" si="92"/>
        <v>2726.69</v>
      </c>
      <c r="K266" s="40">
        <f t="shared" si="93"/>
        <v>1428.9049915311555</v>
      </c>
      <c r="L266" s="40">
        <f t="shared" si="94"/>
        <v>1297.7850084688446</v>
      </c>
      <c r="M266" s="36">
        <f t="shared" si="111"/>
        <v>218845.77819978617</v>
      </c>
      <c r="N266" s="41">
        <f t="shared" si="95"/>
        <v>1.8499999999999999E-2</v>
      </c>
      <c r="O266" s="44">
        <f t="shared" si="96"/>
        <v>7.0699999999999999E-2</v>
      </c>
      <c r="Q266" s="34">
        <f t="shared" si="97"/>
        <v>231</v>
      </c>
      <c r="R266" s="40">
        <f t="shared" si="98"/>
        <v>1563.0780083305515</v>
      </c>
      <c r="S266" s="40">
        <f t="shared" si="99"/>
        <v>819.11999320381858</v>
      </c>
      <c r="T266" s="40">
        <f t="shared" si="100"/>
        <v>743.9580151267329</v>
      </c>
      <c r="U266" s="45">
        <f t="shared" si="101"/>
        <v>1342.0819916694484</v>
      </c>
      <c r="V266" s="36">
        <f t="shared" si="102"/>
        <v>124111.72844682116</v>
      </c>
      <c r="W266" s="57">
        <f t="shared" si="112"/>
        <v>-162.74238412958175</v>
      </c>
      <c r="X266" s="34">
        <f t="shared" si="103"/>
        <v>231</v>
      </c>
      <c r="Y266" s="40">
        <f t="shared" si="104"/>
        <v>2958.4599999999919</v>
      </c>
      <c r="Z266" s="40">
        <f t="shared" si="105"/>
        <v>2323.9443690028488</v>
      </c>
      <c r="AA266" s="40">
        <f t="shared" si="106"/>
        <v>634.51563099714315</v>
      </c>
      <c r="AB266" s="45">
        <f t="shared" si="107"/>
        <v>0</v>
      </c>
      <c r="AC266" s="36">
        <f t="shared" si="108"/>
        <v>105373.19243390689</v>
      </c>
    </row>
    <row r="267" spans="1:29" x14ac:dyDescent="0.2">
      <c r="A267" s="34">
        <f t="shared" si="86"/>
        <v>232</v>
      </c>
      <c r="B267" s="40">
        <f t="shared" si="87"/>
        <v>2905.15</v>
      </c>
      <c r="C267" s="40">
        <f t="shared" si="88"/>
        <v>1444.1139886187068</v>
      </c>
      <c r="D267" s="40">
        <f t="shared" si="109"/>
        <v>1461.0360113812933</v>
      </c>
      <c r="E267" s="36">
        <f t="shared" si="110"/>
        <v>225659.92923127144</v>
      </c>
      <c r="F267" s="81">
        <f t="shared" si="89"/>
        <v>5.2200000000000003E-2</v>
      </c>
      <c r="G267" s="41">
        <f t="shared" si="90"/>
        <v>2.5000000000000001E-2</v>
      </c>
      <c r="H267" s="42">
        <f t="shared" si="91"/>
        <v>7.7200000000000005E-2</v>
      </c>
      <c r="I267" s="100"/>
      <c r="J267" s="43">
        <f t="shared" si="92"/>
        <v>2726.69</v>
      </c>
      <c r="K267" s="40">
        <f t="shared" si="93"/>
        <v>1437.3236234395931</v>
      </c>
      <c r="L267" s="40">
        <f t="shared" si="94"/>
        <v>1289.3663765604069</v>
      </c>
      <c r="M267" s="36">
        <f t="shared" si="111"/>
        <v>217408.45457634659</v>
      </c>
      <c r="N267" s="41">
        <f t="shared" si="95"/>
        <v>1.8499999999999999E-2</v>
      </c>
      <c r="O267" s="44">
        <f t="shared" si="96"/>
        <v>7.0699999999999999E-2</v>
      </c>
      <c r="Q267" s="34">
        <f t="shared" si="97"/>
        <v>232</v>
      </c>
      <c r="R267" s="40">
        <f t="shared" si="98"/>
        <v>1546.3564847736118</v>
      </c>
      <c r="S267" s="40">
        <f t="shared" si="99"/>
        <v>815.13155134109036</v>
      </c>
      <c r="T267" s="40">
        <f t="shared" si="100"/>
        <v>731.22493343252142</v>
      </c>
      <c r="U267" s="45">
        <f t="shared" si="101"/>
        <v>1358.7935152263883</v>
      </c>
      <c r="V267" s="36">
        <f t="shared" si="102"/>
        <v>121937.80338025368</v>
      </c>
      <c r="W267" s="57">
        <f t="shared" si="112"/>
        <v>-163.71120800941162</v>
      </c>
      <c r="X267" s="34">
        <f t="shared" si="103"/>
        <v>232</v>
      </c>
      <c r="Y267" s="40">
        <f t="shared" si="104"/>
        <v>2958.4599999999919</v>
      </c>
      <c r="Z267" s="40">
        <f t="shared" si="105"/>
        <v>2337.6362745768902</v>
      </c>
      <c r="AA267" s="40">
        <f t="shared" si="106"/>
        <v>620.82372542310145</v>
      </c>
      <c r="AB267" s="45">
        <f t="shared" si="107"/>
        <v>0</v>
      </c>
      <c r="AC267" s="36">
        <f t="shared" si="108"/>
        <v>103035.55615933001</v>
      </c>
    </row>
    <row r="268" spans="1:29" x14ac:dyDescent="0.2">
      <c r="A268" s="34">
        <f t="shared" si="86"/>
        <v>233</v>
      </c>
      <c r="B268" s="40">
        <f t="shared" si="87"/>
        <v>2905.16</v>
      </c>
      <c r="C268" s="40">
        <f t="shared" si="88"/>
        <v>1453.4144552788202</v>
      </c>
      <c r="D268" s="40">
        <f t="shared" si="109"/>
        <v>1451.7455447211796</v>
      </c>
      <c r="E268" s="36">
        <f t="shared" si="110"/>
        <v>224206.5147759926</v>
      </c>
      <c r="F268" s="81">
        <f t="shared" si="89"/>
        <v>5.2200000000000003E-2</v>
      </c>
      <c r="G268" s="41">
        <f t="shared" si="90"/>
        <v>2.5000000000000001E-2</v>
      </c>
      <c r="H268" s="42">
        <f t="shared" si="91"/>
        <v>7.7200000000000005E-2</v>
      </c>
      <c r="I268" s="100"/>
      <c r="J268" s="43">
        <f t="shared" si="92"/>
        <v>2726.68</v>
      </c>
      <c r="K268" s="40">
        <f t="shared" si="93"/>
        <v>1445.7818551210246</v>
      </c>
      <c r="L268" s="40">
        <f t="shared" si="94"/>
        <v>1280.8981448789752</v>
      </c>
      <c r="M268" s="36">
        <f t="shared" si="111"/>
        <v>215962.67272122556</v>
      </c>
      <c r="N268" s="41">
        <f t="shared" si="95"/>
        <v>1.8499999999999999E-2</v>
      </c>
      <c r="O268" s="44">
        <f t="shared" si="96"/>
        <v>7.0699999999999999E-2</v>
      </c>
      <c r="Q268" s="34">
        <f t="shared" si="97"/>
        <v>233</v>
      </c>
      <c r="R268" s="40">
        <f t="shared" si="98"/>
        <v>1529.3148208782179</v>
      </c>
      <c r="S268" s="40">
        <f t="shared" si="99"/>
        <v>810.89792929622331</v>
      </c>
      <c r="T268" s="40">
        <f t="shared" si="100"/>
        <v>718.41689158199461</v>
      </c>
      <c r="U268" s="45">
        <f t="shared" si="101"/>
        <v>1375.8451791217819</v>
      </c>
      <c r="V268" s="36">
        <f t="shared" si="102"/>
        <v>119751.06027183568</v>
      </c>
      <c r="W268" s="57">
        <f t="shared" si="112"/>
        <v>-164.66573987660058</v>
      </c>
      <c r="X268" s="34">
        <f t="shared" si="103"/>
        <v>233</v>
      </c>
      <c r="Y268" s="40">
        <f t="shared" si="104"/>
        <v>2958.4599999999919</v>
      </c>
      <c r="Z268" s="40">
        <f t="shared" si="105"/>
        <v>2351.4088482946058</v>
      </c>
      <c r="AA268" s="40">
        <f t="shared" si="106"/>
        <v>607.05115170538591</v>
      </c>
      <c r="AB268" s="45">
        <f t="shared" si="107"/>
        <v>0</v>
      </c>
      <c r="AC268" s="36">
        <f t="shared" si="108"/>
        <v>100684.1473110354</v>
      </c>
    </row>
    <row r="269" spans="1:29" x14ac:dyDescent="0.2">
      <c r="A269" s="34">
        <f t="shared" si="86"/>
        <v>234</v>
      </c>
      <c r="B269" s="40">
        <f t="shared" si="87"/>
        <v>2905.15</v>
      </c>
      <c r="C269" s="40">
        <f t="shared" si="88"/>
        <v>1462.7547549411142</v>
      </c>
      <c r="D269" s="40">
        <f t="shared" si="109"/>
        <v>1442.3952450588858</v>
      </c>
      <c r="E269" s="36">
        <f t="shared" si="110"/>
        <v>222743.76002105148</v>
      </c>
      <c r="F269" s="81">
        <f t="shared" si="89"/>
        <v>5.2200000000000003E-2</v>
      </c>
      <c r="G269" s="41">
        <f t="shared" si="90"/>
        <v>2.5000000000000001E-2</v>
      </c>
      <c r="H269" s="42">
        <f t="shared" si="91"/>
        <v>7.7200000000000005E-2</v>
      </c>
      <c r="I269" s="100"/>
      <c r="J269" s="43">
        <f t="shared" si="92"/>
        <v>2726.68</v>
      </c>
      <c r="K269" s="40">
        <f t="shared" si="93"/>
        <v>1454.2999198841126</v>
      </c>
      <c r="L269" s="40">
        <f t="shared" si="94"/>
        <v>1272.3800801158873</v>
      </c>
      <c r="M269" s="36">
        <f t="shared" si="111"/>
        <v>214508.37280134147</v>
      </c>
      <c r="N269" s="41">
        <f t="shared" si="95"/>
        <v>1.8499999999999999E-2</v>
      </c>
      <c r="O269" s="44">
        <f t="shared" si="96"/>
        <v>7.0699999999999999E-2</v>
      </c>
      <c r="Q269" s="34">
        <f t="shared" si="97"/>
        <v>234</v>
      </c>
      <c r="R269" s="40">
        <f t="shared" si="98"/>
        <v>1511.9437800196147</v>
      </c>
      <c r="S269" s="40">
        <f t="shared" si="99"/>
        <v>806.41044991804949</v>
      </c>
      <c r="T269" s="40">
        <f t="shared" si="100"/>
        <v>705.53333010156518</v>
      </c>
      <c r="U269" s="45">
        <f t="shared" si="101"/>
        <v>1393.2062199803854</v>
      </c>
      <c r="V269" s="36">
        <f t="shared" si="102"/>
        <v>117551.44360193724</v>
      </c>
      <c r="W269" s="57">
        <f t="shared" si="112"/>
        <v>-165.64589552737334</v>
      </c>
      <c r="X269" s="34">
        <f t="shared" si="103"/>
        <v>234</v>
      </c>
      <c r="Y269" s="40">
        <f t="shared" si="104"/>
        <v>2958.4599999999919</v>
      </c>
      <c r="Z269" s="40">
        <f t="shared" si="105"/>
        <v>2365.2625654258081</v>
      </c>
      <c r="AA269" s="40">
        <f t="shared" si="106"/>
        <v>593.1974345741836</v>
      </c>
      <c r="AB269" s="45">
        <f t="shared" si="107"/>
        <v>0</v>
      </c>
      <c r="AC269" s="36">
        <f t="shared" si="108"/>
        <v>98318.884745609597</v>
      </c>
    </row>
    <row r="270" spans="1:29" x14ac:dyDescent="0.2">
      <c r="A270" s="34">
        <f t="shared" si="86"/>
        <v>235</v>
      </c>
      <c r="B270" s="40">
        <f t="shared" si="87"/>
        <v>2905.16</v>
      </c>
      <c r="C270" s="40">
        <f t="shared" si="88"/>
        <v>1472.1751438645686</v>
      </c>
      <c r="D270" s="40">
        <f t="shared" si="109"/>
        <v>1432.9848561354313</v>
      </c>
      <c r="E270" s="36">
        <f t="shared" si="110"/>
        <v>221271.58487718692</v>
      </c>
      <c r="F270" s="81">
        <f t="shared" si="89"/>
        <v>5.2200000000000003E-2</v>
      </c>
      <c r="G270" s="41">
        <f t="shared" si="90"/>
        <v>2.5000000000000001E-2</v>
      </c>
      <c r="H270" s="42">
        <f t="shared" si="91"/>
        <v>7.7200000000000005E-2</v>
      </c>
      <c r="I270" s="100"/>
      <c r="J270" s="43">
        <f t="shared" si="92"/>
        <v>2726.69</v>
      </c>
      <c r="K270" s="40">
        <f t="shared" si="93"/>
        <v>1462.8781702454301</v>
      </c>
      <c r="L270" s="40">
        <f t="shared" si="94"/>
        <v>1263.81182975457</v>
      </c>
      <c r="M270" s="36">
        <f t="shared" si="111"/>
        <v>213045.49463109602</v>
      </c>
      <c r="N270" s="41">
        <f t="shared" si="95"/>
        <v>1.8499999999999999E-2</v>
      </c>
      <c r="O270" s="44">
        <f t="shared" si="96"/>
        <v>7.0699999999999999E-2</v>
      </c>
      <c r="Q270" s="34">
        <f t="shared" si="97"/>
        <v>235</v>
      </c>
      <c r="R270" s="40">
        <f t="shared" si="98"/>
        <v>1494.2342867238865</v>
      </c>
      <c r="S270" s="40">
        <f t="shared" si="99"/>
        <v>801.66036483580626</v>
      </c>
      <c r="T270" s="40">
        <f t="shared" si="100"/>
        <v>692.57392188808024</v>
      </c>
      <c r="U270" s="45">
        <f t="shared" si="101"/>
        <v>1410.9257132761134</v>
      </c>
      <c r="V270" s="36">
        <f t="shared" si="102"/>
        <v>115338.85752382533</v>
      </c>
      <c r="W270" s="57">
        <f t="shared" si="112"/>
        <v>-166.61182592852265</v>
      </c>
      <c r="X270" s="34">
        <f t="shared" si="103"/>
        <v>235</v>
      </c>
      <c r="Y270" s="40">
        <f t="shared" si="104"/>
        <v>2958.4599999999919</v>
      </c>
      <c r="Z270" s="40">
        <f t="shared" si="105"/>
        <v>2379.1979040404422</v>
      </c>
      <c r="AA270" s="40">
        <f t="shared" si="106"/>
        <v>579.26209595954981</v>
      </c>
      <c r="AB270" s="45">
        <f t="shared" si="107"/>
        <v>0</v>
      </c>
      <c r="AC270" s="36">
        <f t="shared" si="108"/>
        <v>95939.686841569157</v>
      </c>
    </row>
    <row r="271" spans="1:29" x14ac:dyDescent="0.2">
      <c r="A271" s="34">
        <f t="shared" si="86"/>
        <v>236</v>
      </c>
      <c r="B271" s="40">
        <f t="shared" si="87"/>
        <v>2905.15</v>
      </c>
      <c r="C271" s="40">
        <f t="shared" si="88"/>
        <v>1481.6361372900976</v>
      </c>
      <c r="D271" s="40">
        <f t="shared" si="109"/>
        <v>1423.5138627099025</v>
      </c>
      <c r="E271" s="36">
        <f t="shared" si="110"/>
        <v>219789.94873989682</v>
      </c>
      <c r="F271" s="81">
        <f t="shared" si="89"/>
        <v>5.2200000000000003E-2</v>
      </c>
      <c r="G271" s="41">
        <f t="shared" si="90"/>
        <v>2.5000000000000001E-2</v>
      </c>
      <c r="H271" s="42">
        <f t="shared" si="91"/>
        <v>7.7200000000000005E-2</v>
      </c>
      <c r="I271" s="100"/>
      <c r="J271" s="43">
        <f t="shared" si="92"/>
        <v>2726.69</v>
      </c>
      <c r="K271" s="40">
        <f t="shared" si="93"/>
        <v>1471.4969607984592</v>
      </c>
      <c r="L271" s="40">
        <f t="shared" si="94"/>
        <v>1255.1930392015408</v>
      </c>
      <c r="M271" s="36">
        <f t="shared" si="111"/>
        <v>211573.99767029757</v>
      </c>
      <c r="N271" s="41">
        <f t="shared" si="95"/>
        <v>1.8499999999999999E-2</v>
      </c>
      <c r="O271" s="44">
        <f t="shared" si="96"/>
        <v>7.0699999999999999E-2</v>
      </c>
      <c r="Q271" s="34">
        <f t="shared" si="97"/>
        <v>236</v>
      </c>
      <c r="R271" s="40">
        <f t="shared" si="98"/>
        <v>1476.176406714671</v>
      </c>
      <c r="S271" s="40">
        <f t="shared" si="99"/>
        <v>796.63830447013345</v>
      </c>
      <c r="T271" s="40">
        <f t="shared" si="100"/>
        <v>679.53810224453753</v>
      </c>
      <c r="U271" s="45">
        <f t="shared" si="101"/>
        <v>1428.9735932853291</v>
      </c>
      <c r="V271" s="36">
        <f t="shared" si="102"/>
        <v>113113.24562606987</v>
      </c>
      <c r="W271" s="57">
        <f t="shared" si="112"/>
        <v>-167.60344726961875</v>
      </c>
      <c r="X271" s="34">
        <f t="shared" si="103"/>
        <v>236</v>
      </c>
      <c r="Y271" s="40">
        <f t="shared" si="104"/>
        <v>2958.4599999999928</v>
      </c>
      <c r="Z271" s="40">
        <f t="shared" si="105"/>
        <v>2393.2153450250812</v>
      </c>
      <c r="AA271" s="40">
        <f t="shared" si="106"/>
        <v>565.24465497491167</v>
      </c>
      <c r="AB271" s="45">
        <f t="shared" si="107"/>
        <v>0</v>
      </c>
      <c r="AC271" s="36">
        <f t="shared" si="108"/>
        <v>93546.47149654408</v>
      </c>
    </row>
    <row r="272" spans="1:29" x14ac:dyDescent="0.2">
      <c r="A272" s="34">
        <f t="shared" si="86"/>
        <v>237</v>
      </c>
      <c r="B272" s="40">
        <f t="shared" si="87"/>
        <v>2905.16</v>
      </c>
      <c r="C272" s="40">
        <f t="shared" si="88"/>
        <v>1491.1779964399968</v>
      </c>
      <c r="D272" s="40">
        <f t="shared" si="109"/>
        <v>1413.982003560003</v>
      </c>
      <c r="E272" s="36">
        <f t="shared" si="110"/>
        <v>218298.77074345681</v>
      </c>
      <c r="F272" s="81">
        <f t="shared" si="89"/>
        <v>5.2200000000000003E-2</v>
      </c>
      <c r="G272" s="41">
        <f t="shared" si="90"/>
        <v>2.5000000000000001E-2</v>
      </c>
      <c r="H272" s="42">
        <f t="shared" si="91"/>
        <v>7.7200000000000005E-2</v>
      </c>
      <c r="I272" s="100"/>
      <c r="J272" s="43">
        <f t="shared" si="92"/>
        <v>2726.68</v>
      </c>
      <c r="K272" s="40">
        <f t="shared" si="93"/>
        <v>1480.1565303924967</v>
      </c>
      <c r="L272" s="40">
        <f t="shared" si="94"/>
        <v>1246.5234696075031</v>
      </c>
      <c r="M272" s="36">
        <f t="shared" si="111"/>
        <v>210093.84113990507</v>
      </c>
      <c r="N272" s="41">
        <f t="shared" si="95"/>
        <v>1.8499999999999999E-2</v>
      </c>
      <c r="O272" s="44">
        <f t="shared" si="96"/>
        <v>7.0699999999999999E-2</v>
      </c>
      <c r="Q272" s="34">
        <f t="shared" si="97"/>
        <v>237</v>
      </c>
      <c r="R272" s="40">
        <f t="shared" si="98"/>
        <v>1457.7603404065228</v>
      </c>
      <c r="S272" s="40">
        <f t="shared" si="99"/>
        <v>791.33480159292787</v>
      </c>
      <c r="T272" s="40">
        <f t="shared" si="100"/>
        <v>666.42553881359493</v>
      </c>
      <c r="U272" s="45">
        <f t="shared" si="101"/>
        <v>1447.3996595934771</v>
      </c>
      <c r="V272" s="36">
        <f t="shared" si="102"/>
        <v>110874.51116488347</v>
      </c>
      <c r="W272" s="57">
        <f t="shared" si="112"/>
        <v>-168.58091091311462</v>
      </c>
      <c r="X272" s="34">
        <f t="shared" si="103"/>
        <v>237</v>
      </c>
      <c r="Y272" s="40">
        <f t="shared" si="104"/>
        <v>2958.4599999999919</v>
      </c>
      <c r="Z272" s="40">
        <f t="shared" si="105"/>
        <v>2407.3153720995197</v>
      </c>
      <c r="AA272" s="40">
        <f t="shared" si="106"/>
        <v>551.14462790047219</v>
      </c>
      <c r="AB272" s="45">
        <f t="shared" si="107"/>
        <v>0</v>
      </c>
      <c r="AC272" s="36">
        <f t="shared" si="108"/>
        <v>91139.156124444562</v>
      </c>
    </row>
    <row r="273" spans="1:29" x14ac:dyDescent="0.2">
      <c r="A273" s="34">
        <f t="shared" si="86"/>
        <v>238</v>
      </c>
      <c r="B273" s="40">
        <f t="shared" si="87"/>
        <v>2905.15</v>
      </c>
      <c r="C273" s="40">
        <f t="shared" si="88"/>
        <v>1500.7612415504277</v>
      </c>
      <c r="D273" s="40">
        <f t="shared" si="109"/>
        <v>1404.3887584495724</v>
      </c>
      <c r="E273" s="36">
        <f t="shared" si="110"/>
        <v>216798.00950190637</v>
      </c>
      <c r="F273" s="81">
        <f t="shared" si="89"/>
        <v>5.2200000000000003E-2</v>
      </c>
      <c r="G273" s="41">
        <f t="shared" si="90"/>
        <v>2.5000000000000001E-2</v>
      </c>
      <c r="H273" s="42">
        <f t="shared" si="91"/>
        <v>7.7200000000000005E-2</v>
      </c>
      <c r="I273" s="100"/>
      <c r="J273" s="43">
        <f t="shared" si="92"/>
        <v>2726.68</v>
      </c>
      <c r="K273" s="40">
        <f t="shared" si="93"/>
        <v>1488.8771192840593</v>
      </c>
      <c r="L273" s="40">
        <f t="shared" si="94"/>
        <v>1237.8028807159405</v>
      </c>
      <c r="M273" s="36">
        <f t="shared" si="111"/>
        <v>208604.964020621</v>
      </c>
      <c r="N273" s="41">
        <f t="shared" si="95"/>
        <v>1.8499999999999999E-2</v>
      </c>
      <c r="O273" s="44">
        <f t="shared" si="96"/>
        <v>7.0699999999999999E-2</v>
      </c>
      <c r="Q273" s="34">
        <f t="shared" si="97"/>
        <v>238</v>
      </c>
      <c r="R273" s="40">
        <f t="shared" si="98"/>
        <v>1438.9753873640975</v>
      </c>
      <c r="S273" s="40">
        <f t="shared" si="99"/>
        <v>785.73972575099242</v>
      </c>
      <c r="T273" s="40">
        <f t="shared" si="100"/>
        <v>653.23566161310509</v>
      </c>
      <c r="U273" s="45">
        <f t="shared" si="101"/>
        <v>1466.1746126359026</v>
      </c>
      <c r="V273" s="36">
        <f t="shared" si="102"/>
        <v>108622.59682649658</v>
      </c>
      <c r="W273" s="57">
        <f t="shared" si="112"/>
        <v>-169.58413344657765</v>
      </c>
      <c r="X273" s="34">
        <f t="shared" si="103"/>
        <v>238</v>
      </c>
      <c r="Y273" s="40">
        <f t="shared" si="104"/>
        <v>2958.4599999999919</v>
      </c>
      <c r="Z273" s="40">
        <f t="shared" si="105"/>
        <v>2421.4984718334726</v>
      </c>
      <c r="AA273" s="40">
        <f t="shared" si="106"/>
        <v>536.9615281665192</v>
      </c>
      <c r="AB273" s="45">
        <f t="shared" si="107"/>
        <v>0</v>
      </c>
      <c r="AC273" s="36">
        <f t="shared" si="108"/>
        <v>88717.657652611088</v>
      </c>
    </row>
    <row r="274" spans="1:29" x14ac:dyDescent="0.2">
      <c r="A274" s="34">
        <f t="shared" si="86"/>
        <v>239</v>
      </c>
      <c r="B274" s="40">
        <f t="shared" si="87"/>
        <v>2905.16</v>
      </c>
      <c r="C274" s="40">
        <f t="shared" si="88"/>
        <v>1510.4261388710686</v>
      </c>
      <c r="D274" s="40">
        <f t="shared" si="109"/>
        <v>1394.7338611289313</v>
      </c>
      <c r="E274" s="36">
        <f t="shared" si="110"/>
        <v>215287.58336303532</v>
      </c>
      <c r="F274" s="81">
        <f t="shared" si="89"/>
        <v>5.2200000000000003E-2</v>
      </c>
      <c r="G274" s="41">
        <f t="shared" si="90"/>
        <v>2.5000000000000001E-2</v>
      </c>
      <c r="H274" s="42">
        <f t="shared" si="91"/>
        <v>7.7200000000000005E-2</v>
      </c>
      <c r="I274" s="100"/>
      <c r="J274" s="43">
        <f t="shared" si="92"/>
        <v>2726.69</v>
      </c>
      <c r="K274" s="40">
        <f t="shared" si="93"/>
        <v>1497.659086978508</v>
      </c>
      <c r="L274" s="40">
        <f t="shared" si="94"/>
        <v>1229.0309130214921</v>
      </c>
      <c r="M274" s="36">
        <f t="shared" si="111"/>
        <v>207107.3049336425</v>
      </c>
      <c r="N274" s="41">
        <f t="shared" si="95"/>
        <v>1.8499999999999999E-2</v>
      </c>
      <c r="O274" s="44">
        <f t="shared" si="96"/>
        <v>7.0699999999999999E-2</v>
      </c>
      <c r="Q274" s="34">
        <f t="shared" si="97"/>
        <v>239</v>
      </c>
      <c r="R274" s="40">
        <f t="shared" si="98"/>
        <v>1419.8109516675138</v>
      </c>
      <c r="S274" s="40">
        <f t="shared" si="99"/>
        <v>779.84281869807148</v>
      </c>
      <c r="T274" s="40">
        <f t="shared" si="100"/>
        <v>639.96813296944231</v>
      </c>
      <c r="U274" s="45">
        <f t="shared" si="101"/>
        <v>1485.3490483324861</v>
      </c>
      <c r="V274" s="36">
        <f t="shared" si="102"/>
        <v>106357.40495946602</v>
      </c>
      <c r="W274" s="57">
        <f t="shared" si="112"/>
        <v>-170.57326663280037</v>
      </c>
      <c r="X274" s="34">
        <f t="shared" si="103"/>
        <v>239</v>
      </c>
      <c r="Y274" s="40">
        <f t="shared" si="104"/>
        <v>2958.4599999999919</v>
      </c>
      <c r="Z274" s="40">
        <f t="shared" si="105"/>
        <v>2435.765133663358</v>
      </c>
      <c r="AA274" s="40">
        <f t="shared" si="106"/>
        <v>522.69486633663371</v>
      </c>
      <c r="AB274" s="45">
        <f t="shared" si="107"/>
        <v>0</v>
      </c>
      <c r="AC274" s="36">
        <f t="shared" si="108"/>
        <v>86281.89251894773</v>
      </c>
    </row>
    <row r="275" spans="1:29" x14ac:dyDescent="0.2">
      <c r="A275" s="46">
        <f t="shared" si="86"/>
        <v>240</v>
      </c>
      <c r="B275" s="47">
        <f t="shared" si="87"/>
        <v>2905.15</v>
      </c>
      <c r="C275" s="47">
        <f t="shared" si="88"/>
        <v>1520.133213697806</v>
      </c>
      <c r="D275" s="47">
        <f t="shared" si="109"/>
        <v>1385.0167863021941</v>
      </c>
      <c r="E275" s="48">
        <f t="shared" si="110"/>
        <v>213767.4501493375</v>
      </c>
      <c r="F275" s="81">
        <f t="shared" si="89"/>
        <v>5.2200000000000003E-2</v>
      </c>
      <c r="G275" s="49">
        <f t="shared" si="90"/>
        <v>2.5000000000000001E-2</v>
      </c>
      <c r="H275" s="50">
        <f t="shared" si="91"/>
        <v>7.7200000000000005E-2</v>
      </c>
      <c r="I275" s="100"/>
      <c r="J275" s="43">
        <f t="shared" si="92"/>
        <v>2726.69</v>
      </c>
      <c r="K275" s="40">
        <f t="shared" si="93"/>
        <v>1506.4827950992897</v>
      </c>
      <c r="L275" s="47">
        <f t="shared" si="94"/>
        <v>1220.2072049007104</v>
      </c>
      <c r="M275" s="48">
        <f t="shared" si="111"/>
        <v>205600.82213854321</v>
      </c>
      <c r="N275" s="49">
        <f t="shared" si="95"/>
        <v>1.8499999999999999E-2</v>
      </c>
      <c r="O275" s="44">
        <f t="shared" si="96"/>
        <v>7.0699999999999999E-2</v>
      </c>
      <c r="P275" s="51"/>
      <c r="Q275" s="46">
        <f t="shared" si="97"/>
        <v>240</v>
      </c>
      <c r="R275" s="40">
        <f t="shared" si="98"/>
        <v>1400.2554899652018</v>
      </c>
      <c r="S275" s="47">
        <f t="shared" si="99"/>
        <v>773.63311241234794</v>
      </c>
      <c r="T275" s="47">
        <f t="shared" si="100"/>
        <v>626.62237755285389</v>
      </c>
      <c r="U275" s="52">
        <f t="shared" si="101"/>
        <v>1504.8945100347983</v>
      </c>
      <c r="V275" s="48">
        <f t="shared" si="102"/>
        <v>104078.87733701887</v>
      </c>
      <c r="W275" s="57">
        <f t="shared" si="112"/>
        <v>-171.58822746204578</v>
      </c>
      <c r="X275" s="34">
        <f t="shared" si="103"/>
        <v>240</v>
      </c>
      <c r="Y275" s="40">
        <f t="shared" si="104"/>
        <v>2958.4599999999923</v>
      </c>
      <c r="Z275" s="47">
        <f t="shared" si="105"/>
        <v>2450.1158499091921</v>
      </c>
      <c r="AA275" s="40">
        <f t="shared" si="106"/>
        <v>508.34415009080038</v>
      </c>
      <c r="AB275" s="52">
        <f t="shared" si="107"/>
        <v>0</v>
      </c>
      <c r="AC275" s="48">
        <f t="shared" si="108"/>
        <v>83831.776669038532</v>
      </c>
    </row>
    <row r="276" spans="1:29" x14ac:dyDescent="0.2">
      <c r="A276" s="34">
        <f t="shared" si="86"/>
        <v>241</v>
      </c>
      <c r="B276" s="40">
        <f t="shared" si="87"/>
        <v>2905.16</v>
      </c>
      <c r="C276" s="40">
        <f t="shared" si="88"/>
        <v>1529.9227373725953</v>
      </c>
      <c r="D276" s="40">
        <f t="shared" si="109"/>
        <v>1375.2372626274046</v>
      </c>
      <c r="E276" s="36">
        <f t="shared" si="110"/>
        <v>212237.5274119649</v>
      </c>
      <c r="F276" s="81">
        <f t="shared" si="89"/>
        <v>5.2200000000000003E-2</v>
      </c>
      <c r="G276" s="41">
        <f t="shared" si="90"/>
        <v>2.5000000000000001E-2</v>
      </c>
      <c r="H276" s="42">
        <f t="shared" si="91"/>
        <v>7.7200000000000005E-2</v>
      </c>
      <c r="I276" s="100"/>
      <c r="J276" s="43">
        <f t="shared" si="92"/>
        <v>2726.68</v>
      </c>
      <c r="K276" s="40">
        <f t="shared" si="93"/>
        <v>1515.3484895670829</v>
      </c>
      <c r="L276" s="40">
        <f t="shared" si="94"/>
        <v>1211.331510432917</v>
      </c>
      <c r="M276" s="36">
        <f t="shared" si="111"/>
        <v>204085.47364897613</v>
      </c>
      <c r="N276" s="41">
        <f t="shared" si="95"/>
        <v>1.8499999999999999E-2</v>
      </c>
      <c r="O276" s="44">
        <f t="shared" si="96"/>
        <v>7.0699999999999999E-2</v>
      </c>
      <c r="Q276" s="34">
        <f t="shared" si="97"/>
        <v>241</v>
      </c>
      <c r="R276" s="40">
        <f t="shared" si="98"/>
        <v>1380.2975289771509</v>
      </c>
      <c r="S276" s="40">
        <f t="shared" si="99"/>
        <v>767.09947666654807</v>
      </c>
      <c r="T276" s="40">
        <f t="shared" si="100"/>
        <v>613.19805231060286</v>
      </c>
      <c r="U276" s="45">
        <f t="shared" si="101"/>
        <v>1524.8624710228489</v>
      </c>
      <c r="V276" s="36">
        <f t="shared" si="102"/>
        <v>101786.91538932947</v>
      </c>
      <c r="W276" s="57">
        <f t="shared" si="112"/>
        <v>-172.5891681021767</v>
      </c>
      <c r="X276" s="34">
        <f t="shared" si="103"/>
        <v>241</v>
      </c>
      <c r="Y276" s="40">
        <f t="shared" si="104"/>
        <v>2958.4599999999923</v>
      </c>
      <c r="Z276" s="40">
        <f t="shared" si="105"/>
        <v>2464.5511157915735</v>
      </c>
      <c r="AA276" s="40">
        <f t="shared" si="106"/>
        <v>493.90888420841867</v>
      </c>
      <c r="AB276" s="45">
        <f t="shared" si="107"/>
        <v>0</v>
      </c>
      <c r="AC276" s="36">
        <f t="shared" si="108"/>
        <v>81367.225553246957</v>
      </c>
    </row>
    <row r="277" spans="1:29" x14ac:dyDescent="0.2">
      <c r="A277" s="34">
        <f t="shared" si="86"/>
        <v>242</v>
      </c>
      <c r="B277" s="40">
        <f t="shared" si="87"/>
        <v>2905.15</v>
      </c>
      <c r="C277" s="40">
        <f t="shared" si="88"/>
        <v>1539.7552403163593</v>
      </c>
      <c r="D277" s="40">
        <f t="shared" si="109"/>
        <v>1365.3947596836408</v>
      </c>
      <c r="E277" s="36">
        <f t="shared" si="110"/>
        <v>210697.77217164854</v>
      </c>
      <c r="F277" s="81">
        <f t="shared" si="89"/>
        <v>5.2200000000000003E-2</v>
      </c>
      <c r="G277" s="41">
        <f t="shared" si="90"/>
        <v>2.5000000000000001E-2</v>
      </c>
      <c r="H277" s="42">
        <f t="shared" si="91"/>
        <v>7.7200000000000005E-2</v>
      </c>
      <c r="I277" s="100"/>
      <c r="J277" s="43">
        <f t="shared" si="92"/>
        <v>2726.68</v>
      </c>
      <c r="K277" s="40">
        <f t="shared" si="93"/>
        <v>1524.2764177514489</v>
      </c>
      <c r="L277" s="40">
        <f t="shared" si="94"/>
        <v>1202.4035822485509</v>
      </c>
      <c r="M277" s="36">
        <f t="shared" si="111"/>
        <v>202561.19723122468</v>
      </c>
      <c r="N277" s="41">
        <f t="shared" si="95"/>
        <v>1.8499999999999999E-2</v>
      </c>
      <c r="O277" s="44">
        <f t="shared" si="96"/>
        <v>7.0699999999999999E-2</v>
      </c>
      <c r="Q277" s="34">
        <f t="shared" si="97"/>
        <v>242</v>
      </c>
      <c r="R277" s="40">
        <f t="shared" si="98"/>
        <v>1359.9245962450491</v>
      </c>
      <c r="S277" s="40">
        <f t="shared" si="99"/>
        <v>760.23001974291628</v>
      </c>
      <c r="T277" s="40">
        <f t="shared" si="100"/>
        <v>599.6945765021328</v>
      </c>
      <c r="U277" s="45">
        <f t="shared" si="101"/>
        <v>1545.225403754951</v>
      </c>
      <c r="V277" s="36">
        <f t="shared" si="102"/>
        <v>99481.4599658316</v>
      </c>
      <c r="W277" s="57">
        <f t="shared" si="112"/>
        <v>-173.61600595091113</v>
      </c>
      <c r="X277" s="34">
        <f t="shared" si="103"/>
        <v>242</v>
      </c>
      <c r="Y277" s="40">
        <f t="shared" si="104"/>
        <v>2958.4599999999919</v>
      </c>
      <c r="Z277" s="40">
        <f t="shared" si="105"/>
        <v>2479.0714294487784</v>
      </c>
      <c r="AA277" s="40">
        <f t="shared" si="106"/>
        <v>479.38857055121326</v>
      </c>
      <c r="AB277" s="45">
        <f t="shared" si="107"/>
        <v>0</v>
      </c>
      <c r="AC277" s="36">
        <f t="shared" si="108"/>
        <v>78888.154123798173</v>
      </c>
    </row>
    <row r="278" spans="1:29" x14ac:dyDescent="0.2">
      <c r="A278" s="34">
        <f t="shared" si="86"/>
        <v>243</v>
      </c>
      <c r="B278" s="40">
        <f t="shared" si="87"/>
        <v>2905.16</v>
      </c>
      <c r="C278" s="40">
        <f t="shared" si="88"/>
        <v>1549.6709990290608</v>
      </c>
      <c r="D278" s="40">
        <f t="shared" si="109"/>
        <v>1355.4890009709391</v>
      </c>
      <c r="E278" s="36">
        <f t="shared" si="110"/>
        <v>209148.10117261947</v>
      </c>
      <c r="F278" s="81">
        <f t="shared" si="89"/>
        <v>5.2200000000000003E-2</v>
      </c>
      <c r="G278" s="41">
        <f t="shared" si="90"/>
        <v>2.5000000000000001E-2</v>
      </c>
      <c r="H278" s="42">
        <f t="shared" si="91"/>
        <v>7.7200000000000005E-2</v>
      </c>
      <c r="I278" s="100"/>
      <c r="J278" s="43">
        <f t="shared" si="92"/>
        <v>2726.69</v>
      </c>
      <c r="K278" s="40">
        <f t="shared" si="93"/>
        <v>1533.2669463127013</v>
      </c>
      <c r="L278" s="40">
        <f t="shared" si="94"/>
        <v>1193.4230536872988</v>
      </c>
      <c r="M278" s="36">
        <f t="shared" si="111"/>
        <v>201027.93028491197</v>
      </c>
      <c r="N278" s="41">
        <f t="shared" si="95"/>
        <v>1.8499999999999999E-2</v>
      </c>
      <c r="O278" s="44">
        <f t="shared" si="96"/>
        <v>7.0699999999999999E-2</v>
      </c>
      <c r="Q278" s="34">
        <f t="shared" si="97"/>
        <v>243</v>
      </c>
      <c r="R278" s="40">
        <f t="shared" si="98"/>
        <v>1339.1242500234393</v>
      </c>
      <c r="S278" s="40">
        <f t="shared" si="99"/>
        <v>753.01264839141481</v>
      </c>
      <c r="T278" s="40">
        <f t="shared" si="100"/>
        <v>586.11160163202453</v>
      </c>
      <c r="U278" s="45">
        <f t="shared" si="101"/>
        <v>1566.0357499765605</v>
      </c>
      <c r="V278" s="36">
        <f t="shared" si="102"/>
        <v>97162.411567463612</v>
      </c>
      <c r="W278" s="57">
        <f t="shared" si="112"/>
        <v>-174.62889358597249</v>
      </c>
      <c r="X278" s="34">
        <f t="shared" si="103"/>
        <v>243</v>
      </c>
      <c r="Y278" s="40">
        <f t="shared" si="104"/>
        <v>2958.4599999999919</v>
      </c>
      <c r="Z278" s="40">
        <f t="shared" si="105"/>
        <v>2493.6772919539476</v>
      </c>
      <c r="AA278" s="40">
        <f t="shared" si="106"/>
        <v>464.78270804604426</v>
      </c>
      <c r="AB278" s="45">
        <f t="shared" si="107"/>
        <v>0</v>
      </c>
      <c r="AC278" s="36">
        <f t="shared" si="108"/>
        <v>76394.476831844222</v>
      </c>
    </row>
    <row r="279" spans="1:29" x14ac:dyDescent="0.2">
      <c r="A279" s="34">
        <f t="shared" si="86"/>
        <v>244</v>
      </c>
      <c r="B279" s="40">
        <f t="shared" si="87"/>
        <v>2905.15</v>
      </c>
      <c r="C279" s="40">
        <f t="shared" si="88"/>
        <v>1559.6305491228147</v>
      </c>
      <c r="D279" s="40">
        <f t="shared" si="109"/>
        <v>1345.5194508771854</v>
      </c>
      <c r="E279" s="36">
        <f t="shared" si="110"/>
        <v>207588.47062349666</v>
      </c>
      <c r="F279" s="81">
        <f t="shared" si="89"/>
        <v>5.2200000000000003E-2</v>
      </c>
      <c r="G279" s="41">
        <f t="shared" si="90"/>
        <v>2.5000000000000001E-2</v>
      </c>
      <c r="H279" s="42">
        <f t="shared" si="91"/>
        <v>7.7200000000000005E-2</v>
      </c>
      <c r="I279" s="100"/>
      <c r="J279" s="43">
        <f t="shared" si="92"/>
        <v>2726.69</v>
      </c>
      <c r="K279" s="40">
        <f t="shared" si="93"/>
        <v>1542.3004440713937</v>
      </c>
      <c r="L279" s="40">
        <f t="shared" si="94"/>
        <v>1184.3895559286063</v>
      </c>
      <c r="M279" s="36">
        <f t="shared" si="111"/>
        <v>199485.62984084059</v>
      </c>
      <c r="N279" s="41">
        <f t="shared" si="95"/>
        <v>1.8499999999999999E-2</v>
      </c>
      <c r="O279" s="44">
        <f t="shared" si="96"/>
        <v>7.0699999999999999E-2</v>
      </c>
      <c r="Q279" s="34">
        <f t="shared" si="97"/>
        <v>244</v>
      </c>
      <c r="R279" s="40">
        <f t="shared" si="98"/>
        <v>1317.8829917419789</v>
      </c>
      <c r="S279" s="40">
        <f t="shared" si="99"/>
        <v>745.43445025700578</v>
      </c>
      <c r="T279" s="40">
        <f t="shared" si="100"/>
        <v>572.44854148497313</v>
      </c>
      <c r="U279" s="45">
        <f t="shared" si="101"/>
        <v>1587.2670082580212</v>
      </c>
      <c r="V279" s="36">
        <f t="shared" si="102"/>
        <v>94829.710108948595</v>
      </c>
      <c r="W279" s="57">
        <f t="shared" si="112"/>
        <v>-175.66774881734909</v>
      </c>
      <c r="X279" s="34">
        <f t="shared" si="103"/>
        <v>244</v>
      </c>
      <c r="Y279" s="40">
        <f t="shared" si="104"/>
        <v>2958.4599999999914</v>
      </c>
      <c r="Z279" s="40">
        <f t="shared" si="105"/>
        <v>2508.3692073323759</v>
      </c>
      <c r="AA279" s="40">
        <f t="shared" si="106"/>
        <v>450.09079266761552</v>
      </c>
      <c r="AB279" s="45">
        <f t="shared" si="107"/>
        <v>0</v>
      </c>
      <c r="AC279" s="36">
        <f t="shared" si="108"/>
        <v>73886.107624511846</v>
      </c>
    </row>
    <row r="280" spans="1:29" x14ac:dyDescent="0.2">
      <c r="A280" s="34">
        <f t="shared" si="86"/>
        <v>245</v>
      </c>
      <c r="B280" s="40">
        <f t="shared" si="87"/>
        <v>2905.16</v>
      </c>
      <c r="C280" s="40">
        <f t="shared" si="88"/>
        <v>1569.6741723221712</v>
      </c>
      <c r="D280" s="40">
        <f t="shared" si="109"/>
        <v>1335.4858276778286</v>
      </c>
      <c r="E280" s="36">
        <f t="shared" si="110"/>
        <v>206018.79645117448</v>
      </c>
      <c r="F280" s="81">
        <f t="shared" si="89"/>
        <v>5.2200000000000003E-2</v>
      </c>
      <c r="G280" s="41">
        <f t="shared" si="90"/>
        <v>2.5000000000000001E-2</v>
      </c>
      <c r="H280" s="42">
        <f t="shared" si="91"/>
        <v>7.7200000000000005E-2</v>
      </c>
      <c r="I280" s="100"/>
      <c r="J280" s="43">
        <f t="shared" si="92"/>
        <v>2726.68</v>
      </c>
      <c r="K280" s="40">
        <f t="shared" si="93"/>
        <v>1551.377164187714</v>
      </c>
      <c r="L280" s="40">
        <f t="shared" si="94"/>
        <v>1175.3028358122858</v>
      </c>
      <c r="M280" s="36">
        <f t="shared" si="111"/>
        <v>197934.25267665286</v>
      </c>
      <c r="N280" s="41">
        <f t="shared" si="95"/>
        <v>1.8499999999999999E-2</v>
      </c>
      <c r="O280" s="44">
        <f t="shared" si="96"/>
        <v>7.0699999999999999E-2</v>
      </c>
      <c r="Q280" s="34">
        <f t="shared" si="97"/>
        <v>245</v>
      </c>
      <c r="R280" s="40">
        <f t="shared" si="98"/>
        <v>1296.1873085119032</v>
      </c>
      <c r="S280" s="40">
        <f t="shared" si="99"/>
        <v>737.48226645334773</v>
      </c>
      <c r="T280" s="40">
        <f t="shared" si="100"/>
        <v>558.70504205855548</v>
      </c>
      <c r="U280" s="45">
        <f t="shared" si="101"/>
        <v>1608.9726914880966</v>
      </c>
      <c r="V280" s="36">
        <f t="shared" si="102"/>
        <v>92483.25515100715</v>
      </c>
      <c r="W280" s="57">
        <f t="shared" si="112"/>
        <v>-176.69272463746529</v>
      </c>
      <c r="X280" s="34">
        <f t="shared" si="103"/>
        <v>245</v>
      </c>
      <c r="Y280" s="40">
        <f t="shared" si="104"/>
        <v>2958.4599999999919</v>
      </c>
      <c r="Z280" s="40">
        <f t="shared" si="105"/>
        <v>2523.1476825789096</v>
      </c>
      <c r="AA280" s="40">
        <f t="shared" si="106"/>
        <v>435.3123174210823</v>
      </c>
      <c r="AB280" s="45">
        <f t="shared" si="107"/>
        <v>0</v>
      </c>
      <c r="AC280" s="36">
        <f t="shared" si="108"/>
        <v>71362.959941932932</v>
      </c>
    </row>
    <row r="281" spans="1:29" x14ac:dyDescent="0.2">
      <c r="A281" s="34">
        <f t="shared" si="86"/>
        <v>246</v>
      </c>
      <c r="B281" s="40">
        <f t="shared" si="87"/>
        <v>2905.15</v>
      </c>
      <c r="C281" s="40">
        <f t="shared" si="88"/>
        <v>1579.7624094974442</v>
      </c>
      <c r="D281" s="40">
        <f t="shared" si="109"/>
        <v>1325.3875905025559</v>
      </c>
      <c r="E281" s="36">
        <f t="shared" si="110"/>
        <v>204439.03404167705</v>
      </c>
      <c r="F281" s="81">
        <f t="shared" si="89"/>
        <v>5.2200000000000003E-2</v>
      </c>
      <c r="G281" s="41">
        <f t="shared" si="90"/>
        <v>2.5000000000000001E-2</v>
      </c>
      <c r="H281" s="42">
        <f t="shared" si="91"/>
        <v>7.7200000000000005E-2</v>
      </c>
      <c r="I281" s="100"/>
      <c r="J281" s="43">
        <f t="shared" si="92"/>
        <v>2726.68</v>
      </c>
      <c r="K281" s="40">
        <f t="shared" si="93"/>
        <v>1560.5173613133868</v>
      </c>
      <c r="L281" s="40">
        <f t="shared" si="94"/>
        <v>1166.162638686613</v>
      </c>
      <c r="M281" s="36">
        <f t="shared" si="111"/>
        <v>196373.73531533947</v>
      </c>
      <c r="N281" s="41">
        <f t="shared" si="95"/>
        <v>1.8499999999999999E-2</v>
      </c>
      <c r="O281" s="44">
        <f t="shared" si="96"/>
        <v>7.0699999999999999E-2</v>
      </c>
      <c r="Q281" s="34">
        <f t="shared" si="97"/>
        <v>246</v>
      </c>
      <c r="R281" s="40">
        <f t="shared" si="98"/>
        <v>1274.0225662131006</v>
      </c>
      <c r="S281" s="40">
        <f t="shared" si="99"/>
        <v>729.14205461508357</v>
      </c>
      <c r="T281" s="40">
        <f t="shared" si="100"/>
        <v>544.88051159801705</v>
      </c>
      <c r="U281" s="45">
        <f t="shared" si="101"/>
        <v>1631.1274337868995</v>
      </c>
      <c r="V281" s="36">
        <f t="shared" si="102"/>
        <v>90122.985662605177</v>
      </c>
      <c r="W281" s="57">
        <f t="shared" si="112"/>
        <v>-177.74373927345277</v>
      </c>
      <c r="X281" s="34">
        <f t="shared" si="103"/>
        <v>246</v>
      </c>
      <c r="Y281" s="40">
        <f t="shared" si="104"/>
        <v>2958.4599999999905</v>
      </c>
      <c r="Z281" s="40">
        <f t="shared" si="105"/>
        <v>2538.0132276754357</v>
      </c>
      <c r="AA281" s="40">
        <f t="shared" si="106"/>
        <v>420.44677232455484</v>
      </c>
      <c r="AB281" s="45">
        <f t="shared" si="107"/>
        <v>0</v>
      </c>
      <c r="AC281" s="36">
        <f t="shared" si="108"/>
        <v>68824.946714257501</v>
      </c>
    </row>
    <row r="282" spans="1:29" x14ac:dyDescent="0.2">
      <c r="A282" s="34">
        <f t="shared" si="86"/>
        <v>247</v>
      </c>
      <c r="B282" s="40">
        <f t="shared" si="87"/>
        <v>2905.16</v>
      </c>
      <c r="C282" s="40">
        <f t="shared" si="88"/>
        <v>1589.9355476652108</v>
      </c>
      <c r="D282" s="40">
        <f t="shared" si="109"/>
        <v>1315.224452334789</v>
      </c>
      <c r="E282" s="36">
        <f t="shared" si="110"/>
        <v>202849.09849401185</v>
      </c>
      <c r="F282" s="81">
        <f t="shared" si="89"/>
        <v>5.2200000000000003E-2</v>
      </c>
      <c r="G282" s="41">
        <f t="shared" si="90"/>
        <v>2.5000000000000001E-2</v>
      </c>
      <c r="H282" s="42">
        <f t="shared" si="91"/>
        <v>7.7200000000000005E-2</v>
      </c>
      <c r="I282" s="100"/>
      <c r="J282" s="43">
        <f t="shared" si="92"/>
        <v>2726.69</v>
      </c>
      <c r="K282" s="40">
        <f t="shared" si="93"/>
        <v>1569.7214094337917</v>
      </c>
      <c r="L282" s="40">
        <f t="shared" si="94"/>
        <v>1156.9685905662084</v>
      </c>
      <c r="M282" s="36">
        <f t="shared" si="111"/>
        <v>194804.01390590568</v>
      </c>
      <c r="N282" s="41">
        <f t="shared" si="95"/>
        <v>1.8499999999999999E-2</v>
      </c>
      <c r="O282" s="44">
        <f t="shared" si="96"/>
        <v>7.0699999999999999E-2</v>
      </c>
      <c r="Q282" s="34">
        <f t="shared" si="97"/>
        <v>247</v>
      </c>
      <c r="R282" s="40">
        <f t="shared" si="98"/>
        <v>1251.374064812072</v>
      </c>
      <c r="S282" s="40">
        <f t="shared" si="99"/>
        <v>720.39947428322319</v>
      </c>
      <c r="T282" s="40">
        <f t="shared" si="100"/>
        <v>530.97459052884881</v>
      </c>
      <c r="U282" s="45">
        <f t="shared" si="101"/>
        <v>1653.7859351879279</v>
      </c>
      <c r="V282" s="36">
        <f t="shared" si="102"/>
        <v>87748.800253134017</v>
      </c>
      <c r="W282" s="57">
        <f t="shared" si="112"/>
        <v>-178.78094613733992</v>
      </c>
      <c r="X282" s="34">
        <f t="shared" si="103"/>
        <v>247</v>
      </c>
      <c r="Y282" s="40">
        <f t="shared" si="104"/>
        <v>2958.4599999999914</v>
      </c>
      <c r="Z282" s="40">
        <f t="shared" si="105"/>
        <v>2552.9663556084911</v>
      </c>
      <c r="AA282" s="40">
        <f t="shared" si="106"/>
        <v>405.49364439150048</v>
      </c>
      <c r="AB282" s="45">
        <f t="shared" si="107"/>
        <v>0</v>
      </c>
      <c r="AC282" s="36">
        <f t="shared" si="108"/>
        <v>66271.980358649016</v>
      </c>
    </row>
    <row r="283" spans="1:29" x14ac:dyDescent="0.2">
      <c r="A283" s="34">
        <f t="shared" si="86"/>
        <v>248</v>
      </c>
      <c r="B283" s="40">
        <f t="shared" si="87"/>
        <v>2905.15</v>
      </c>
      <c r="C283" s="40">
        <f t="shared" si="88"/>
        <v>1600.1541330218572</v>
      </c>
      <c r="D283" s="40">
        <f t="shared" si="109"/>
        <v>1304.9958669781429</v>
      </c>
      <c r="E283" s="36">
        <f t="shared" si="110"/>
        <v>201248.94436098999</v>
      </c>
      <c r="F283" s="81">
        <f t="shared" si="89"/>
        <v>5.2200000000000003E-2</v>
      </c>
      <c r="G283" s="41">
        <f t="shared" si="90"/>
        <v>2.5000000000000001E-2</v>
      </c>
      <c r="H283" s="42">
        <f t="shared" si="91"/>
        <v>7.7200000000000005E-2</v>
      </c>
      <c r="I283" s="100"/>
      <c r="J283" s="43">
        <f t="shared" si="92"/>
        <v>2726.69</v>
      </c>
      <c r="K283" s="40">
        <f t="shared" si="93"/>
        <v>1578.9696847377056</v>
      </c>
      <c r="L283" s="40">
        <f t="shared" si="94"/>
        <v>1147.7203152622944</v>
      </c>
      <c r="M283" s="36">
        <f t="shared" si="111"/>
        <v>193225.04422116798</v>
      </c>
      <c r="N283" s="41">
        <f t="shared" si="95"/>
        <v>1.8499999999999999E-2</v>
      </c>
      <c r="O283" s="44">
        <f t="shared" si="96"/>
        <v>7.0699999999999999E-2</v>
      </c>
      <c r="Q283" s="34">
        <f t="shared" si="97"/>
        <v>248</v>
      </c>
      <c r="R283" s="40">
        <f t="shared" si="98"/>
        <v>1228.2259108684505</v>
      </c>
      <c r="S283" s="40">
        <f t="shared" si="99"/>
        <v>711.23922937706914</v>
      </c>
      <c r="T283" s="40">
        <f t="shared" si="100"/>
        <v>516.98668149138132</v>
      </c>
      <c r="U283" s="45">
        <f t="shared" si="101"/>
        <v>1676.9240891315496</v>
      </c>
      <c r="V283" s="36">
        <f t="shared" si="102"/>
        <v>85360.636934625392</v>
      </c>
      <c r="W283" s="57">
        <f t="shared" si="112"/>
        <v>-179.84426387833219</v>
      </c>
      <c r="X283" s="34">
        <f t="shared" si="103"/>
        <v>248</v>
      </c>
      <c r="Y283" s="40">
        <f t="shared" si="104"/>
        <v>2958.4599999999914</v>
      </c>
      <c r="Z283" s="40">
        <f t="shared" si="105"/>
        <v>2568.0075823869511</v>
      </c>
      <c r="AA283" s="40">
        <f t="shared" si="106"/>
        <v>390.4524176130405</v>
      </c>
      <c r="AB283" s="45">
        <f t="shared" si="107"/>
        <v>0</v>
      </c>
      <c r="AC283" s="36">
        <f t="shared" si="108"/>
        <v>63703.972776262068</v>
      </c>
    </row>
    <row r="284" spans="1:29" x14ac:dyDescent="0.2">
      <c r="A284" s="34">
        <f t="shared" si="86"/>
        <v>249</v>
      </c>
      <c r="B284" s="40">
        <f t="shared" si="87"/>
        <v>2905.15</v>
      </c>
      <c r="C284" s="40">
        <f t="shared" si="88"/>
        <v>1610.4484579442976</v>
      </c>
      <c r="D284" s="40">
        <f t="shared" si="109"/>
        <v>1294.7015420557025</v>
      </c>
      <c r="E284" s="36">
        <f t="shared" si="110"/>
        <v>199638.4959030457</v>
      </c>
      <c r="F284" s="81">
        <f t="shared" si="89"/>
        <v>5.2200000000000003E-2</v>
      </c>
      <c r="G284" s="41">
        <f t="shared" si="90"/>
        <v>2.5000000000000001E-2</v>
      </c>
      <c r="H284" s="42">
        <f t="shared" si="91"/>
        <v>7.7200000000000005E-2</v>
      </c>
      <c r="I284" s="100"/>
      <c r="J284" s="43">
        <f t="shared" si="92"/>
        <v>2726.68</v>
      </c>
      <c r="K284" s="40">
        <f t="shared" si="93"/>
        <v>1588.2624477969518</v>
      </c>
      <c r="L284" s="40">
        <f t="shared" si="94"/>
        <v>1138.417552203048</v>
      </c>
      <c r="M284" s="36">
        <f t="shared" si="111"/>
        <v>191636.78177337101</v>
      </c>
      <c r="N284" s="41">
        <f t="shared" si="95"/>
        <v>1.8499999999999999E-2</v>
      </c>
      <c r="O284" s="44">
        <f t="shared" si="96"/>
        <v>7.0699999999999999E-2</v>
      </c>
      <c r="Q284" s="34">
        <f t="shared" si="97"/>
        <v>249</v>
      </c>
      <c r="R284" s="40">
        <f t="shared" si="98"/>
        <v>1204.5620858186119</v>
      </c>
      <c r="S284" s="40">
        <f t="shared" si="99"/>
        <v>701.64566654544387</v>
      </c>
      <c r="T284" s="40">
        <f t="shared" si="100"/>
        <v>502.91641927316795</v>
      </c>
      <c r="U284" s="45">
        <f t="shared" si="101"/>
        <v>1700.5879141813882</v>
      </c>
      <c r="V284" s="36">
        <f t="shared" si="102"/>
        <v>82958.403353898553</v>
      </c>
      <c r="W284" s="57">
        <f t="shared" si="112"/>
        <v>-180.90384633301619</v>
      </c>
      <c r="X284" s="34">
        <f t="shared" si="103"/>
        <v>249</v>
      </c>
      <c r="Y284" s="40">
        <f t="shared" si="104"/>
        <v>2958.4599999999919</v>
      </c>
      <c r="Z284" s="40">
        <f t="shared" si="105"/>
        <v>2583.1374270598481</v>
      </c>
      <c r="AA284" s="40">
        <f t="shared" si="106"/>
        <v>375.32257294014403</v>
      </c>
      <c r="AB284" s="45">
        <f t="shared" si="107"/>
        <v>0</v>
      </c>
      <c r="AC284" s="36">
        <f t="shared" si="108"/>
        <v>61120.835349202222</v>
      </c>
    </row>
    <row r="285" spans="1:29" x14ac:dyDescent="0.2">
      <c r="A285" s="34">
        <f t="shared" si="86"/>
        <v>250</v>
      </c>
      <c r="B285" s="40">
        <f t="shared" si="87"/>
        <v>2905.16</v>
      </c>
      <c r="C285" s="40">
        <f t="shared" si="88"/>
        <v>1620.8190096904057</v>
      </c>
      <c r="D285" s="40">
        <f t="shared" si="109"/>
        <v>1284.3409903095942</v>
      </c>
      <c r="E285" s="36">
        <f t="shared" si="110"/>
        <v>198017.6768933553</v>
      </c>
      <c r="F285" s="81">
        <f t="shared" si="89"/>
        <v>5.2200000000000003E-2</v>
      </c>
      <c r="G285" s="41">
        <f t="shared" si="90"/>
        <v>2.5000000000000001E-2</v>
      </c>
      <c r="H285" s="42">
        <f t="shared" si="91"/>
        <v>7.7200000000000005E-2</v>
      </c>
      <c r="I285" s="100"/>
      <c r="J285" s="43">
        <f t="shared" si="92"/>
        <v>2726.68</v>
      </c>
      <c r="K285" s="40">
        <f t="shared" si="93"/>
        <v>1597.6199607185556</v>
      </c>
      <c r="L285" s="40">
        <f t="shared" si="94"/>
        <v>1129.0600392814442</v>
      </c>
      <c r="M285" s="36">
        <f t="shared" si="111"/>
        <v>190039.16181265246</v>
      </c>
      <c r="N285" s="41">
        <f t="shared" si="95"/>
        <v>1.8499999999999999E-2</v>
      </c>
      <c r="O285" s="44">
        <f t="shared" si="96"/>
        <v>7.0699999999999999E-2</v>
      </c>
      <c r="Q285" s="34">
        <f t="shared" si="97"/>
        <v>250</v>
      </c>
      <c r="R285" s="40">
        <f t="shared" si="98"/>
        <v>1180.3654388430102</v>
      </c>
      <c r="S285" s="40">
        <f t="shared" si="99"/>
        <v>691.60217908295795</v>
      </c>
      <c r="T285" s="40">
        <f t="shared" si="100"/>
        <v>488.76325976005228</v>
      </c>
      <c r="U285" s="45">
        <f t="shared" si="101"/>
        <v>1724.7945611569896</v>
      </c>
      <c r="V285" s="36">
        <f t="shared" si="102"/>
        <v>80542.00661365861</v>
      </c>
      <c r="W285" s="57">
        <f t="shared" si="112"/>
        <v>-181.95967149432818</v>
      </c>
      <c r="X285" s="34">
        <f t="shared" si="103"/>
        <v>250</v>
      </c>
      <c r="Y285" s="40">
        <f t="shared" si="104"/>
        <v>2958.4599999999923</v>
      </c>
      <c r="Z285" s="40">
        <f t="shared" si="105"/>
        <v>2598.3564117342758</v>
      </c>
      <c r="AA285" s="40">
        <f t="shared" si="106"/>
        <v>360.10358826571638</v>
      </c>
      <c r="AB285" s="45">
        <f t="shared" si="107"/>
        <v>0</v>
      </c>
      <c r="AC285" s="36">
        <f t="shared" si="108"/>
        <v>58522.478937467946</v>
      </c>
    </row>
    <row r="286" spans="1:29" x14ac:dyDescent="0.2">
      <c r="A286" s="34">
        <f t="shared" si="86"/>
        <v>251</v>
      </c>
      <c r="B286" s="40">
        <f t="shared" si="87"/>
        <v>2905.16</v>
      </c>
      <c r="C286" s="40">
        <f t="shared" si="88"/>
        <v>1631.2462786527474</v>
      </c>
      <c r="D286" s="40">
        <f t="shared" si="109"/>
        <v>1273.9137213472525</v>
      </c>
      <c r="E286" s="36">
        <f t="shared" si="110"/>
        <v>196386.43061470255</v>
      </c>
      <c r="F286" s="81">
        <f t="shared" si="89"/>
        <v>5.2200000000000003E-2</v>
      </c>
      <c r="G286" s="41">
        <f t="shared" si="90"/>
        <v>2.5000000000000001E-2</v>
      </c>
      <c r="H286" s="42">
        <f t="shared" si="91"/>
        <v>7.7200000000000005E-2</v>
      </c>
      <c r="I286" s="100"/>
      <c r="J286" s="43">
        <f t="shared" si="92"/>
        <v>2726.69</v>
      </c>
      <c r="K286" s="40">
        <f t="shared" si="93"/>
        <v>1607.0426049871228</v>
      </c>
      <c r="L286" s="40">
        <f t="shared" si="94"/>
        <v>1119.6473950128773</v>
      </c>
      <c r="M286" s="36">
        <f t="shared" si="111"/>
        <v>188432.11920766532</v>
      </c>
      <c r="N286" s="41">
        <f t="shared" si="95"/>
        <v>1.8499999999999999E-2</v>
      </c>
      <c r="O286" s="44">
        <f t="shared" si="96"/>
        <v>7.0699999999999999E-2</v>
      </c>
      <c r="Q286" s="34">
        <f t="shared" si="97"/>
        <v>251</v>
      </c>
      <c r="R286" s="40">
        <f t="shared" si="98"/>
        <v>1155.6180576391648</v>
      </c>
      <c r="S286" s="40">
        <f t="shared" si="99"/>
        <v>681.09140200702609</v>
      </c>
      <c r="T286" s="40">
        <f t="shared" si="100"/>
        <v>474.52665563213867</v>
      </c>
      <c r="U286" s="45">
        <f t="shared" si="101"/>
        <v>1749.541942360835</v>
      </c>
      <c r="V286" s="36">
        <f t="shared" si="102"/>
        <v>78111.373269290751</v>
      </c>
      <c r="W286" s="57">
        <f t="shared" si="112"/>
        <v>-183.03171722554862</v>
      </c>
      <c r="X286" s="34">
        <f t="shared" si="103"/>
        <v>251</v>
      </c>
      <c r="Y286" s="40">
        <f t="shared" si="104"/>
        <v>2958.4599999999919</v>
      </c>
      <c r="Z286" s="40">
        <f t="shared" si="105"/>
        <v>2613.66506159341</v>
      </c>
      <c r="AA286" s="40">
        <f t="shared" si="106"/>
        <v>344.79493840658193</v>
      </c>
      <c r="AB286" s="45">
        <f t="shared" si="107"/>
        <v>0</v>
      </c>
      <c r="AC286" s="36">
        <f t="shared" si="108"/>
        <v>55908.813875874534</v>
      </c>
    </row>
    <row r="287" spans="1:29" x14ac:dyDescent="0.2">
      <c r="A287" s="46">
        <f t="shared" si="86"/>
        <v>252</v>
      </c>
      <c r="B287" s="47">
        <f t="shared" si="87"/>
        <v>2905.15</v>
      </c>
      <c r="C287" s="47">
        <f t="shared" si="88"/>
        <v>1641.7306297120801</v>
      </c>
      <c r="D287" s="47">
        <f t="shared" si="109"/>
        <v>1263.4193702879199</v>
      </c>
      <c r="E287" s="48">
        <f t="shared" si="110"/>
        <v>194744.69998499047</v>
      </c>
      <c r="F287" s="81">
        <f t="shared" si="89"/>
        <v>5.2200000000000003E-2</v>
      </c>
      <c r="G287" s="49">
        <f t="shared" si="90"/>
        <v>2.5000000000000001E-2</v>
      </c>
      <c r="H287" s="50">
        <f t="shared" si="91"/>
        <v>7.7200000000000005E-2</v>
      </c>
      <c r="I287" s="100"/>
      <c r="J287" s="43">
        <f t="shared" si="92"/>
        <v>2726.69</v>
      </c>
      <c r="K287" s="40">
        <f t="shared" si="93"/>
        <v>1616.5107643348385</v>
      </c>
      <c r="L287" s="47">
        <f t="shared" si="94"/>
        <v>1110.1792356651615</v>
      </c>
      <c r="M287" s="48">
        <f t="shared" si="111"/>
        <v>186815.60844333048</v>
      </c>
      <c r="N287" s="49">
        <f t="shared" si="95"/>
        <v>1.8499999999999999E-2</v>
      </c>
      <c r="O287" s="44">
        <f t="shared" si="96"/>
        <v>7.0699999999999999E-2</v>
      </c>
      <c r="P287" s="51"/>
      <c r="Q287" s="46">
        <f t="shared" si="97"/>
        <v>252</v>
      </c>
      <c r="R287" s="40">
        <f t="shared" si="98"/>
        <v>1130.3015150497019</v>
      </c>
      <c r="S287" s="47">
        <f t="shared" si="99"/>
        <v>670.09534087146403</v>
      </c>
      <c r="T287" s="47">
        <f t="shared" si="100"/>
        <v>460.20617417823797</v>
      </c>
      <c r="U287" s="52">
        <f t="shared" si="101"/>
        <v>1774.8484849502981</v>
      </c>
      <c r="V287" s="48">
        <f t="shared" si="102"/>
        <v>75666.42944346898</v>
      </c>
      <c r="W287" s="57">
        <f t="shared" si="112"/>
        <v>-184.12007909286876</v>
      </c>
      <c r="X287" s="34">
        <f t="shared" si="103"/>
        <v>252</v>
      </c>
      <c r="Y287" s="40">
        <f t="shared" si="104"/>
        <v>2958.4599999999919</v>
      </c>
      <c r="Z287" s="47">
        <f t="shared" si="105"/>
        <v>2629.0639049146312</v>
      </c>
      <c r="AA287" s="40">
        <f t="shared" si="106"/>
        <v>329.3960950853608</v>
      </c>
      <c r="AB287" s="52">
        <f t="shared" si="107"/>
        <v>0</v>
      </c>
      <c r="AC287" s="48">
        <f t="shared" si="108"/>
        <v>53279.7499709599</v>
      </c>
    </row>
    <row r="288" spans="1:29" x14ac:dyDescent="0.2">
      <c r="A288" s="34">
        <f t="shared" si="86"/>
        <v>253</v>
      </c>
      <c r="B288" s="40">
        <f t="shared" si="87"/>
        <v>2905.15</v>
      </c>
      <c r="C288" s="40">
        <f t="shared" si="88"/>
        <v>1652.2924300965612</v>
      </c>
      <c r="D288" s="40">
        <f t="shared" si="109"/>
        <v>1252.8575699034388</v>
      </c>
      <c r="E288" s="36">
        <f t="shared" si="110"/>
        <v>193092.4075548939</v>
      </c>
      <c r="F288" s="81">
        <f t="shared" si="89"/>
        <v>5.2200000000000003E-2</v>
      </c>
      <c r="G288" s="41">
        <f t="shared" si="90"/>
        <v>2.5000000000000001E-2</v>
      </c>
      <c r="H288" s="42">
        <f t="shared" si="91"/>
        <v>7.7200000000000005E-2</v>
      </c>
      <c r="I288" s="100"/>
      <c r="J288" s="43">
        <f t="shared" si="92"/>
        <v>2726.68</v>
      </c>
      <c r="K288" s="40">
        <f t="shared" si="93"/>
        <v>1626.0247069213779</v>
      </c>
      <c r="L288" s="40">
        <f t="shared" si="94"/>
        <v>1100.655293078622</v>
      </c>
      <c r="M288" s="36">
        <f t="shared" si="111"/>
        <v>185189.58373640911</v>
      </c>
      <c r="N288" s="41">
        <f t="shared" si="95"/>
        <v>1.8499999999999999E-2</v>
      </c>
      <c r="O288" s="44">
        <f t="shared" si="96"/>
        <v>7.0699999999999999E-2</v>
      </c>
      <c r="Q288" s="34">
        <f t="shared" si="97"/>
        <v>253</v>
      </c>
      <c r="R288" s="40">
        <f t="shared" si="98"/>
        <v>1104.3965456950214</v>
      </c>
      <c r="S288" s="40">
        <f t="shared" si="99"/>
        <v>658.59516555724986</v>
      </c>
      <c r="T288" s="40">
        <f t="shared" si="100"/>
        <v>445.80138013777145</v>
      </c>
      <c r="U288" s="45">
        <f t="shared" si="101"/>
        <v>1800.7534543049787</v>
      </c>
      <c r="V288" s="36">
        <f t="shared" si="102"/>
        <v>73207.080823606739</v>
      </c>
      <c r="W288" s="57">
        <f t="shared" si="112"/>
        <v>-185.2048532255244</v>
      </c>
      <c r="X288" s="34">
        <f t="shared" si="103"/>
        <v>253</v>
      </c>
      <c r="Y288" s="40">
        <f t="shared" si="104"/>
        <v>2958.4599999999919</v>
      </c>
      <c r="Z288" s="40">
        <f t="shared" si="105"/>
        <v>2644.553473087753</v>
      </c>
      <c r="AA288" s="40">
        <f t="shared" si="106"/>
        <v>313.90652691223875</v>
      </c>
      <c r="AB288" s="45">
        <f t="shared" si="107"/>
        <v>0</v>
      </c>
      <c r="AC288" s="36">
        <f t="shared" si="108"/>
        <v>50635.196497872144</v>
      </c>
    </row>
    <row r="289" spans="1:29" x14ac:dyDescent="0.2">
      <c r="A289" s="34">
        <f t="shared" si="86"/>
        <v>254</v>
      </c>
      <c r="B289" s="40">
        <f t="shared" si="87"/>
        <v>2905.16</v>
      </c>
      <c r="C289" s="40">
        <f t="shared" si="88"/>
        <v>1662.9321780635157</v>
      </c>
      <c r="D289" s="40">
        <f t="shared" si="109"/>
        <v>1242.2278219364841</v>
      </c>
      <c r="E289" s="36">
        <f t="shared" si="110"/>
        <v>191429.47537683038</v>
      </c>
      <c r="F289" s="81">
        <f t="shared" si="89"/>
        <v>5.2200000000000003E-2</v>
      </c>
      <c r="G289" s="41">
        <f t="shared" si="90"/>
        <v>2.5000000000000001E-2</v>
      </c>
      <c r="H289" s="42">
        <f t="shared" si="91"/>
        <v>7.7200000000000005E-2</v>
      </c>
      <c r="I289" s="100"/>
      <c r="J289" s="43">
        <f t="shared" si="92"/>
        <v>2726.68</v>
      </c>
      <c r="K289" s="40">
        <f t="shared" si="93"/>
        <v>1635.6047024863228</v>
      </c>
      <c r="L289" s="40">
        <f t="shared" si="94"/>
        <v>1091.075297513677</v>
      </c>
      <c r="M289" s="36">
        <f t="shared" si="111"/>
        <v>183553.97903392278</v>
      </c>
      <c r="N289" s="41">
        <f t="shared" si="95"/>
        <v>1.8499999999999999E-2</v>
      </c>
      <c r="O289" s="44">
        <f t="shared" si="96"/>
        <v>7.0699999999999999E-2</v>
      </c>
      <c r="Q289" s="34">
        <f t="shared" si="97"/>
        <v>254</v>
      </c>
      <c r="R289" s="40">
        <f t="shared" si="98"/>
        <v>1077.8827033247123</v>
      </c>
      <c r="S289" s="40">
        <f t="shared" si="99"/>
        <v>646.57098547229589</v>
      </c>
      <c r="T289" s="40">
        <f t="shared" si="100"/>
        <v>431.31171785241639</v>
      </c>
      <c r="U289" s="45">
        <f t="shared" si="101"/>
        <v>1827.2772966752875</v>
      </c>
      <c r="V289" s="36">
        <f t="shared" si="102"/>
        <v>70733.232541459161</v>
      </c>
      <c r="W289" s="57">
        <f t="shared" si="112"/>
        <v>-186.28601848577819</v>
      </c>
      <c r="X289" s="34">
        <f t="shared" si="103"/>
        <v>254</v>
      </c>
      <c r="Y289" s="40">
        <f t="shared" si="104"/>
        <v>2958.4599999999919</v>
      </c>
      <c r="Z289" s="40">
        <f t="shared" si="105"/>
        <v>2660.1343006333618</v>
      </c>
      <c r="AA289" s="40">
        <f t="shared" si="106"/>
        <v>298.32569936663003</v>
      </c>
      <c r="AB289" s="45">
        <f t="shared" si="107"/>
        <v>0</v>
      </c>
      <c r="AC289" s="36">
        <f t="shared" si="108"/>
        <v>47975.062197238782</v>
      </c>
    </row>
    <row r="290" spans="1:29" x14ac:dyDescent="0.2">
      <c r="A290" s="34">
        <f t="shared" si="86"/>
        <v>255</v>
      </c>
      <c r="B290" s="40">
        <f t="shared" si="87"/>
        <v>2905.16</v>
      </c>
      <c r="C290" s="40">
        <f t="shared" si="88"/>
        <v>1673.6303750757245</v>
      </c>
      <c r="D290" s="40">
        <f t="shared" si="109"/>
        <v>1231.5296249242754</v>
      </c>
      <c r="E290" s="36">
        <f t="shared" si="110"/>
        <v>189755.84500175464</v>
      </c>
      <c r="F290" s="81">
        <f t="shared" si="89"/>
        <v>5.2200000000000003E-2</v>
      </c>
      <c r="G290" s="41">
        <f t="shared" si="90"/>
        <v>2.5000000000000001E-2</v>
      </c>
      <c r="H290" s="42">
        <f t="shared" si="91"/>
        <v>7.7200000000000005E-2</v>
      </c>
      <c r="I290" s="100"/>
      <c r="J290" s="43">
        <f t="shared" si="92"/>
        <v>2726.69</v>
      </c>
      <c r="K290" s="40">
        <f t="shared" si="93"/>
        <v>1645.251140191805</v>
      </c>
      <c r="L290" s="40">
        <f t="shared" si="94"/>
        <v>1081.438859808195</v>
      </c>
      <c r="M290" s="36">
        <f t="shared" si="111"/>
        <v>181908.72789373097</v>
      </c>
      <c r="N290" s="41">
        <f t="shared" si="95"/>
        <v>1.8499999999999999E-2</v>
      </c>
      <c r="O290" s="44">
        <f t="shared" si="96"/>
        <v>7.0699999999999999E-2</v>
      </c>
      <c r="Q290" s="34">
        <f t="shared" si="97"/>
        <v>255</v>
      </c>
      <c r="R290" s="40">
        <f t="shared" si="98"/>
        <v>1050.7385915115801</v>
      </c>
      <c r="S290" s="40">
        <f t="shared" si="99"/>
        <v>634.00196312148319</v>
      </c>
      <c r="T290" s="40">
        <f t="shared" si="100"/>
        <v>416.73662839009688</v>
      </c>
      <c r="U290" s="45">
        <f t="shared" si="101"/>
        <v>1854.4214084884197</v>
      </c>
      <c r="V290" s="36">
        <f t="shared" si="102"/>
        <v>68244.809169849264</v>
      </c>
      <c r="W290" s="57">
        <f t="shared" si="112"/>
        <v>-187.383553611357</v>
      </c>
      <c r="X290" s="34">
        <f t="shared" si="103"/>
        <v>255</v>
      </c>
      <c r="Y290" s="40">
        <f t="shared" si="104"/>
        <v>2958.4599999999919</v>
      </c>
      <c r="Z290" s="40">
        <f t="shared" si="105"/>
        <v>2675.8069252212599</v>
      </c>
      <c r="AA290" s="40">
        <f t="shared" si="106"/>
        <v>282.65307477873182</v>
      </c>
      <c r="AB290" s="45">
        <f t="shared" si="107"/>
        <v>0</v>
      </c>
      <c r="AC290" s="36">
        <f t="shared" si="108"/>
        <v>45299.255272017523</v>
      </c>
    </row>
    <row r="291" spans="1:29" x14ac:dyDescent="0.2">
      <c r="A291" s="34">
        <f t="shared" si="86"/>
        <v>256</v>
      </c>
      <c r="B291" s="40">
        <f t="shared" si="87"/>
        <v>2905.15</v>
      </c>
      <c r="C291" s="40">
        <f t="shared" si="88"/>
        <v>1684.3873971553785</v>
      </c>
      <c r="D291" s="40">
        <f t="shared" si="109"/>
        <v>1220.7626028446216</v>
      </c>
      <c r="E291" s="36">
        <f t="shared" si="110"/>
        <v>188071.45760459927</v>
      </c>
      <c r="F291" s="81">
        <f t="shared" si="89"/>
        <v>5.2200000000000003E-2</v>
      </c>
      <c r="G291" s="41">
        <f t="shared" si="90"/>
        <v>2.5000000000000001E-2</v>
      </c>
      <c r="H291" s="42">
        <f t="shared" si="91"/>
        <v>7.7200000000000005E-2</v>
      </c>
      <c r="I291" s="100"/>
      <c r="J291" s="43">
        <f t="shared" si="92"/>
        <v>2726.69</v>
      </c>
      <c r="K291" s="40">
        <f t="shared" si="93"/>
        <v>1654.9444114927685</v>
      </c>
      <c r="L291" s="40">
        <f t="shared" si="94"/>
        <v>1071.7455885072316</v>
      </c>
      <c r="M291" s="36">
        <f t="shared" si="111"/>
        <v>180253.78348223821</v>
      </c>
      <c r="N291" s="41">
        <f t="shared" si="95"/>
        <v>1.8499999999999999E-2</v>
      </c>
      <c r="O291" s="44">
        <f t="shared" si="96"/>
        <v>7.0699999999999999E-2</v>
      </c>
      <c r="Q291" s="34">
        <f t="shared" si="97"/>
        <v>256</v>
      </c>
      <c r="R291" s="40">
        <f t="shared" si="98"/>
        <v>1022.9421075452326</v>
      </c>
      <c r="S291" s="40">
        <f t="shared" si="99"/>
        <v>620.86644018620404</v>
      </c>
      <c r="T291" s="40">
        <f t="shared" si="100"/>
        <v>402.07566735902856</v>
      </c>
      <c r="U291" s="45">
        <f t="shared" si="101"/>
        <v>1882.2078924547675</v>
      </c>
      <c r="V291" s="36">
        <f t="shared" si="102"/>
        <v>65741.734837208292</v>
      </c>
      <c r="W291" s="57">
        <f t="shared" si="112"/>
        <v>-188.49755504805034</v>
      </c>
      <c r="X291" s="34">
        <f t="shared" si="103"/>
        <v>256</v>
      </c>
      <c r="Y291" s="40">
        <f t="shared" si="104"/>
        <v>2958.4599999999919</v>
      </c>
      <c r="Z291" s="40">
        <f t="shared" si="105"/>
        <v>2691.5718876890219</v>
      </c>
      <c r="AA291" s="40">
        <f t="shared" si="106"/>
        <v>266.88811231096992</v>
      </c>
      <c r="AB291" s="45">
        <f t="shared" si="107"/>
        <v>0</v>
      </c>
      <c r="AC291" s="36">
        <f t="shared" si="108"/>
        <v>42607.683384328499</v>
      </c>
    </row>
    <row r="292" spans="1:29" x14ac:dyDescent="0.2">
      <c r="A292" s="34">
        <f t="shared" ref="A292:A355" si="113">IFERROR(IF(A291+1&lt;=$E$6,A291+1,""),"")</f>
        <v>257</v>
      </c>
      <c r="B292" s="40">
        <f t="shared" ref="B292:B355" si="114">IF($A292&lt;&gt;"",ROUND(IF($E$13="raty równe",-PMT(H292/12,$E$6-A291,E291,0),C292+D292),2),"")</f>
        <v>2905.15</v>
      </c>
      <c r="C292" s="40">
        <f t="shared" ref="C292:C355" si="115">IF($A292&lt;&gt;"",IF($E$13="raty malejące",E291/($E$6-A291),IF(B292-D292&gt;E291,E291,B292-D292)),"")</f>
        <v>1695.2236227437447</v>
      </c>
      <c r="D292" s="40">
        <f t="shared" si="109"/>
        <v>1209.9263772562554</v>
      </c>
      <c r="E292" s="36">
        <f t="shared" si="110"/>
        <v>186376.23398185553</v>
      </c>
      <c r="F292" s="81">
        <f t="shared" ref="F292:F355" si="116">$E$8</f>
        <v>5.2200000000000003E-2</v>
      </c>
      <c r="G292" s="41">
        <f t="shared" ref="G292:G355" si="117">IF(A292&lt;&gt;"",$E$9,"")</f>
        <v>2.5000000000000001E-2</v>
      </c>
      <c r="H292" s="42">
        <f t="shared" ref="H292:H355" si="118">IF($A292&lt;&gt;"",IF(AND($E$10="TAK",$A292&lt;=$E$11),$E$12,F292+G292),"")</f>
        <v>7.7200000000000005E-2</v>
      </c>
      <c r="I292" s="100"/>
      <c r="J292" s="43">
        <f t="shared" ref="J292:J355" si="119">IF($A292&lt;&gt;"",ROUND(IF($E$13="raty równe",-PMT(O292/12,$E$6-A291,M291,0),K292+L292),2),"")</f>
        <v>2726.68</v>
      </c>
      <c r="K292" s="40">
        <f t="shared" ref="K292:K355" si="120">IF($A292&lt;&gt;"",IF($E$13="raty malejące",M291/($E$6-A291),IF(J292-L292&gt;M291,M291,J292-L292)),"")</f>
        <v>1664.6847923171465</v>
      </c>
      <c r="L292" s="40">
        <f t="shared" ref="L292:L355" si="121">IF($A292&lt;&gt;"",M291*O292/12,"")</f>
        <v>1061.9952076828533</v>
      </c>
      <c r="M292" s="36">
        <f t="shared" si="111"/>
        <v>178589.09868992105</v>
      </c>
      <c r="N292" s="41">
        <f t="shared" ref="N292:N355" si="122">IF(A292&lt;&gt;"",$E$17,"")</f>
        <v>1.8499999999999999E-2</v>
      </c>
      <c r="O292" s="44">
        <f t="shared" ref="O292:O355" si="123">IF($A292&lt;&gt;"",IF(AND($E$18="TAK",$A292&lt;=$E$20),$E$19,N292+F292),"")</f>
        <v>7.0699999999999999E-2</v>
      </c>
      <c r="Q292" s="34">
        <f t="shared" ref="Q292:Q355" si="124">IFERROR(IF(V291&gt;0,A292,""),"")</f>
        <v>257</v>
      </c>
      <c r="R292" s="40">
        <f t="shared" ref="R292:R355" si="125">IF(Q292&lt;&gt;"",IF($E$21="raty równe",-PMT(O292/12,$E$6-A291,V291,0),S292+T292),0)</f>
        <v>994.4700955532229</v>
      </c>
      <c r="S292" s="40">
        <f t="shared" ref="S292:S355" si="126">IF(Q292&lt;&gt;"",IF($E$21="raty malejące",V291/($E$6-Q291),IF(R292-T292&gt;V291,V291,R292-T292)),"")</f>
        <v>607.141707804004</v>
      </c>
      <c r="T292" s="40">
        <f t="shared" ref="T292:T355" si="127">IF(Q292&lt;&gt;"",V291*O292/12,0)</f>
        <v>387.32838774921885</v>
      </c>
      <c r="U292" s="45">
        <f t="shared" ref="U292:U355" si="128">IF(Q292&lt;&gt;"",MIN(MAX(B292-R292,0),V291-S292),0)</f>
        <v>1910.6799044467771</v>
      </c>
      <c r="V292" s="36">
        <f t="shared" ref="V292:V355" si="129">IF(Q292&lt;&gt;"",IF(U292&lt;&gt;"",V291-S292-U292,V291-S292),0)</f>
        <v>63223.913224957512</v>
      </c>
      <c r="W292" s="57">
        <f t="shared" si="112"/>
        <v>-189.60811980987501</v>
      </c>
      <c r="X292" s="34">
        <f t="shared" ref="X292:X355" si="130">IFERROR(IF(AC291&gt;0,A292,""),"")</f>
        <v>257</v>
      </c>
      <c r="Y292" s="40">
        <f t="shared" ref="Y292:Y355" si="131">IF(X292&lt;&gt;"",IF($E$21="raty równe",-PMT(O292/12,$K$15-A291,AC291,0),Z292+AA292),0)</f>
        <v>2958.4599999999914</v>
      </c>
      <c r="Z292" s="40">
        <f t="shared" ref="Z292:Z355" si="132">IF(X292&lt;&gt;"",IF($E$21="raty malejące",AC291/($E$6-X291),IF(Y292-AA292&gt;AC291,AC291,Y292-AA292)),"")</f>
        <v>2707.4297320606561</v>
      </c>
      <c r="AA292" s="40">
        <f t="shared" ref="AA292:AA355" si="133">IF(X292&lt;&gt;"",AC291*O292/12,0)</f>
        <v>251.0302679393354</v>
      </c>
      <c r="AB292" s="45">
        <f t="shared" ref="AB292:AB355" si="134">IF(X292&lt;&gt;"",MIN(MAX(I292-Y292,0),AC291-Z292),0)</f>
        <v>0</v>
      </c>
      <c r="AC292" s="36">
        <f t="shared" ref="AC292:AC355" si="135">IF(X292&lt;&gt;"",IF(AB292&lt;&gt;"",AC291-Z292-AB292,AC291-Z292),0)</f>
        <v>39900.253652267842</v>
      </c>
    </row>
    <row r="293" spans="1:29" x14ac:dyDescent="0.2">
      <c r="A293" s="34">
        <f t="shared" si="113"/>
        <v>258</v>
      </c>
      <c r="B293" s="40">
        <f t="shared" si="114"/>
        <v>2905.16</v>
      </c>
      <c r="C293" s="40">
        <f t="shared" si="115"/>
        <v>1706.1395613833959</v>
      </c>
      <c r="D293" s="40">
        <f t="shared" ref="D293:D356" si="136">IF($A293&lt;&gt;"",E292*H293/12,"")</f>
        <v>1199.020438616604</v>
      </c>
      <c r="E293" s="36">
        <f t="shared" ref="E293:E356" si="137">IF($A293&lt;&gt;"",E292-C293,"")</f>
        <v>184670.09442047213</v>
      </c>
      <c r="F293" s="81">
        <f t="shared" si="116"/>
        <v>5.2200000000000003E-2</v>
      </c>
      <c r="G293" s="41">
        <f t="shared" si="117"/>
        <v>2.5000000000000001E-2</v>
      </c>
      <c r="H293" s="42">
        <f t="shared" si="118"/>
        <v>7.7200000000000005E-2</v>
      </c>
      <c r="I293" s="100"/>
      <c r="J293" s="43">
        <f t="shared" si="119"/>
        <v>2726.68</v>
      </c>
      <c r="K293" s="40">
        <f t="shared" si="120"/>
        <v>1674.4925602185483</v>
      </c>
      <c r="L293" s="40">
        <f t="shared" si="121"/>
        <v>1052.1874397814515</v>
      </c>
      <c r="M293" s="36">
        <f t="shared" ref="M293:M356" si="138">IF($A293&lt;&gt;"",M292-K293,"")</f>
        <v>176914.6061297025</v>
      </c>
      <c r="N293" s="41">
        <f t="shared" si="122"/>
        <v>1.8499999999999999E-2</v>
      </c>
      <c r="O293" s="44">
        <f t="shared" si="123"/>
        <v>7.0699999999999999E-2</v>
      </c>
      <c r="Q293" s="34">
        <f t="shared" si="124"/>
        <v>258</v>
      </c>
      <c r="R293" s="40">
        <f t="shared" si="125"/>
        <v>965.29797769916945</v>
      </c>
      <c r="S293" s="40">
        <f t="shared" si="126"/>
        <v>592.80375561546134</v>
      </c>
      <c r="T293" s="40">
        <f t="shared" si="127"/>
        <v>372.49422208370805</v>
      </c>
      <c r="U293" s="45">
        <f t="shared" si="128"/>
        <v>1939.8620223008304</v>
      </c>
      <c r="V293" s="36">
        <f t="shared" si="129"/>
        <v>60691.24744704122</v>
      </c>
      <c r="W293" s="57">
        <f t="shared" ref="W293:W356" si="139">S293+U293-Z293</f>
        <v>-190.71522764908786</v>
      </c>
      <c r="X293" s="34">
        <f t="shared" si="130"/>
        <v>258</v>
      </c>
      <c r="Y293" s="40">
        <f t="shared" si="131"/>
        <v>2958.4599999999909</v>
      </c>
      <c r="Z293" s="40">
        <f t="shared" si="132"/>
        <v>2723.3810055653794</v>
      </c>
      <c r="AA293" s="40">
        <f t="shared" si="133"/>
        <v>235.07899443461136</v>
      </c>
      <c r="AB293" s="45">
        <f t="shared" si="134"/>
        <v>0</v>
      </c>
      <c r="AC293" s="36">
        <f t="shared" si="135"/>
        <v>37176.872646702461</v>
      </c>
    </row>
    <row r="294" spans="1:29" x14ac:dyDescent="0.2">
      <c r="A294" s="34">
        <f t="shared" si="113"/>
        <v>259</v>
      </c>
      <c r="B294" s="40">
        <f t="shared" si="114"/>
        <v>2905.16</v>
      </c>
      <c r="C294" s="40">
        <f t="shared" si="115"/>
        <v>1717.1157258949625</v>
      </c>
      <c r="D294" s="40">
        <f t="shared" si="136"/>
        <v>1188.0442741050374</v>
      </c>
      <c r="E294" s="36">
        <f t="shared" si="137"/>
        <v>182952.97869457718</v>
      </c>
      <c r="F294" s="81">
        <f t="shared" si="116"/>
        <v>5.2200000000000003E-2</v>
      </c>
      <c r="G294" s="41">
        <f t="shared" si="117"/>
        <v>2.5000000000000001E-2</v>
      </c>
      <c r="H294" s="42">
        <f t="shared" si="118"/>
        <v>7.7200000000000005E-2</v>
      </c>
      <c r="I294" s="100"/>
      <c r="J294" s="43">
        <f t="shared" si="119"/>
        <v>2726.69</v>
      </c>
      <c r="K294" s="40">
        <f t="shared" si="120"/>
        <v>1684.3681122191695</v>
      </c>
      <c r="L294" s="40">
        <f t="shared" si="121"/>
        <v>1042.3218877808306</v>
      </c>
      <c r="M294" s="36">
        <f t="shared" si="138"/>
        <v>175230.23801748332</v>
      </c>
      <c r="N294" s="41">
        <f t="shared" si="122"/>
        <v>1.8499999999999999E-2</v>
      </c>
      <c r="O294" s="44">
        <f t="shared" si="123"/>
        <v>7.0699999999999999E-2</v>
      </c>
      <c r="Q294" s="34">
        <f t="shared" si="124"/>
        <v>259</v>
      </c>
      <c r="R294" s="40">
        <f t="shared" si="125"/>
        <v>935.39997807872487</v>
      </c>
      <c r="S294" s="40">
        <f t="shared" si="126"/>
        <v>577.82737853657363</v>
      </c>
      <c r="T294" s="40">
        <f t="shared" si="127"/>
        <v>357.57259954215118</v>
      </c>
      <c r="U294" s="45">
        <f t="shared" si="128"/>
        <v>1969.760021921275</v>
      </c>
      <c r="V294" s="36">
        <f t="shared" si="129"/>
        <v>58143.660046583369</v>
      </c>
      <c r="W294" s="57">
        <f t="shared" si="139"/>
        <v>-191.83885819865418</v>
      </c>
      <c r="X294" s="34">
        <f t="shared" si="130"/>
        <v>259</v>
      </c>
      <c r="Y294" s="40">
        <f t="shared" si="131"/>
        <v>2958.4599999999914</v>
      </c>
      <c r="Z294" s="40">
        <f t="shared" si="132"/>
        <v>2739.4262586565028</v>
      </c>
      <c r="AA294" s="40">
        <f t="shared" si="133"/>
        <v>219.03374134348869</v>
      </c>
      <c r="AB294" s="45">
        <f t="shared" si="134"/>
        <v>0</v>
      </c>
      <c r="AC294" s="36">
        <f t="shared" si="135"/>
        <v>34437.446388045959</v>
      </c>
    </row>
    <row r="295" spans="1:29" x14ac:dyDescent="0.2">
      <c r="A295" s="34">
        <f t="shared" si="113"/>
        <v>260</v>
      </c>
      <c r="B295" s="40">
        <f t="shared" si="114"/>
        <v>2905.15</v>
      </c>
      <c r="C295" s="40">
        <f t="shared" si="115"/>
        <v>1728.1525037315535</v>
      </c>
      <c r="D295" s="40">
        <f t="shared" si="136"/>
        <v>1176.9974962684466</v>
      </c>
      <c r="E295" s="36">
        <f t="shared" si="137"/>
        <v>181224.82619084563</v>
      </c>
      <c r="F295" s="81">
        <f t="shared" si="116"/>
        <v>5.2200000000000003E-2</v>
      </c>
      <c r="G295" s="41">
        <f t="shared" si="117"/>
        <v>2.5000000000000001E-2</v>
      </c>
      <c r="H295" s="42">
        <f t="shared" si="118"/>
        <v>7.7200000000000005E-2</v>
      </c>
      <c r="I295" s="100"/>
      <c r="J295" s="43">
        <f t="shared" si="119"/>
        <v>2726.69</v>
      </c>
      <c r="K295" s="40">
        <f t="shared" si="120"/>
        <v>1694.2918476803275</v>
      </c>
      <c r="L295" s="40">
        <f t="shared" si="121"/>
        <v>1032.3981523196726</v>
      </c>
      <c r="M295" s="36">
        <f t="shared" si="138"/>
        <v>173535.94616980301</v>
      </c>
      <c r="N295" s="41">
        <f t="shared" si="122"/>
        <v>1.8499999999999999E-2</v>
      </c>
      <c r="O295" s="44">
        <f t="shared" si="123"/>
        <v>7.0699999999999999E-2</v>
      </c>
      <c r="Q295" s="34">
        <f t="shared" si="124"/>
        <v>260</v>
      </c>
      <c r="R295" s="40">
        <f t="shared" si="125"/>
        <v>904.74935997671344</v>
      </c>
      <c r="S295" s="40">
        <f t="shared" si="126"/>
        <v>562.18629620225977</v>
      </c>
      <c r="T295" s="40">
        <f t="shared" si="127"/>
        <v>342.56306377445367</v>
      </c>
      <c r="U295" s="45">
        <f t="shared" si="128"/>
        <v>2000.4006400232865</v>
      </c>
      <c r="V295" s="36">
        <f t="shared" si="129"/>
        <v>55581.073110357829</v>
      </c>
      <c r="W295" s="57">
        <f t="shared" si="139"/>
        <v>-192.97910880487416</v>
      </c>
      <c r="X295" s="34">
        <f t="shared" si="130"/>
        <v>260</v>
      </c>
      <c r="Y295" s="40">
        <f t="shared" si="131"/>
        <v>2958.4599999999909</v>
      </c>
      <c r="Z295" s="40">
        <f t="shared" si="132"/>
        <v>2755.5660450304204</v>
      </c>
      <c r="AA295" s="40">
        <f t="shared" si="133"/>
        <v>202.89395496957079</v>
      </c>
      <c r="AB295" s="45">
        <f t="shared" si="134"/>
        <v>0</v>
      </c>
      <c r="AC295" s="36">
        <f t="shared" si="135"/>
        <v>31681.880343015539</v>
      </c>
    </row>
    <row r="296" spans="1:29" x14ac:dyDescent="0.2">
      <c r="A296" s="34">
        <f t="shared" si="113"/>
        <v>261</v>
      </c>
      <c r="B296" s="40">
        <f t="shared" si="114"/>
        <v>2905.15</v>
      </c>
      <c r="C296" s="40">
        <f t="shared" si="115"/>
        <v>1739.2702848388931</v>
      </c>
      <c r="D296" s="40">
        <f t="shared" si="136"/>
        <v>1165.879715161107</v>
      </c>
      <c r="E296" s="36">
        <f t="shared" si="137"/>
        <v>179485.55590600675</v>
      </c>
      <c r="F296" s="81">
        <f t="shared" si="116"/>
        <v>5.2200000000000003E-2</v>
      </c>
      <c r="G296" s="41">
        <f t="shared" si="117"/>
        <v>2.5000000000000001E-2</v>
      </c>
      <c r="H296" s="42">
        <f t="shared" si="118"/>
        <v>7.7200000000000005E-2</v>
      </c>
      <c r="I296" s="100"/>
      <c r="J296" s="43">
        <f t="shared" si="119"/>
        <v>2726.68</v>
      </c>
      <c r="K296" s="40">
        <f t="shared" si="120"/>
        <v>1704.2640504829105</v>
      </c>
      <c r="L296" s="40">
        <f t="shared" si="121"/>
        <v>1022.4159495170893</v>
      </c>
      <c r="M296" s="36">
        <f t="shared" si="138"/>
        <v>171831.68211932009</v>
      </c>
      <c r="N296" s="41">
        <f t="shared" si="122"/>
        <v>1.8499999999999999E-2</v>
      </c>
      <c r="O296" s="44">
        <f t="shared" si="123"/>
        <v>7.0699999999999999E-2</v>
      </c>
      <c r="Q296" s="34">
        <f t="shared" si="124"/>
        <v>261</v>
      </c>
      <c r="R296" s="40">
        <f t="shared" si="125"/>
        <v>873.31804915955854</v>
      </c>
      <c r="S296" s="40">
        <f t="shared" si="126"/>
        <v>545.85289341770033</v>
      </c>
      <c r="T296" s="40">
        <f t="shared" si="127"/>
        <v>327.46515574185821</v>
      </c>
      <c r="U296" s="45">
        <f t="shared" si="128"/>
        <v>2031.8319508404416</v>
      </c>
      <c r="V296" s="36">
        <f t="shared" si="129"/>
        <v>53003.38826609969</v>
      </c>
      <c r="W296" s="57">
        <f t="shared" si="139"/>
        <v>-194.11607738758312</v>
      </c>
      <c r="X296" s="34">
        <f t="shared" si="130"/>
        <v>261</v>
      </c>
      <c r="Y296" s="40">
        <f t="shared" si="131"/>
        <v>2958.4599999999914</v>
      </c>
      <c r="Z296" s="40">
        <f t="shared" si="132"/>
        <v>2771.8009216457249</v>
      </c>
      <c r="AA296" s="40">
        <f t="shared" si="133"/>
        <v>186.65907835426654</v>
      </c>
      <c r="AB296" s="45">
        <f t="shared" si="134"/>
        <v>0</v>
      </c>
      <c r="AC296" s="36">
        <f t="shared" si="135"/>
        <v>28910.079421369814</v>
      </c>
    </row>
    <row r="297" spans="1:29" x14ac:dyDescent="0.2">
      <c r="A297" s="34">
        <f t="shared" si="113"/>
        <v>262</v>
      </c>
      <c r="B297" s="40">
        <f t="shared" si="114"/>
        <v>2905.16</v>
      </c>
      <c r="C297" s="40">
        <f t="shared" si="115"/>
        <v>1750.4695903380232</v>
      </c>
      <c r="D297" s="40">
        <f t="shared" si="136"/>
        <v>1154.6904096619767</v>
      </c>
      <c r="E297" s="36">
        <f t="shared" si="137"/>
        <v>177735.08631566871</v>
      </c>
      <c r="F297" s="81">
        <f t="shared" si="116"/>
        <v>5.2200000000000003E-2</v>
      </c>
      <c r="G297" s="41">
        <f t="shared" si="117"/>
        <v>2.5000000000000001E-2</v>
      </c>
      <c r="H297" s="42">
        <f t="shared" si="118"/>
        <v>7.7200000000000005E-2</v>
      </c>
      <c r="I297" s="100"/>
      <c r="J297" s="43">
        <f t="shared" si="119"/>
        <v>2726.68</v>
      </c>
      <c r="K297" s="40">
        <f t="shared" si="120"/>
        <v>1714.3050061803392</v>
      </c>
      <c r="L297" s="40">
        <f t="shared" si="121"/>
        <v>1012.3749938196607</v>
      </c>
      <c r="M297" s="36">
        <f t="shared" si="138"/>
        <v>170117.37711313975</v>
      </c>
      <c r="N297" s="41">
        <f t="shared" si="122"/>
        <v>1.8499999999999999E-2</v>
      </c>
      <c r="O297" s="44">
        <f t="shared" si="123"/>
        <v>7.0699999999999999E-2</v>
      </c>
      <c r="Q297" s="34">
        <f t="shared" si="124"/>
        <v>262</v>
      </c>
      <c r="R297" s="40">
        <f t="shared" si="125"/>
        <v>841.07623185541252</v>
      </c>
      <c r="S297" s="40">
        <f t="shared" si="126"/>
        <v>528.79793598764184</v>
      </c>
      <c r="T297" s="40">
        <f t="shared" si="127"/>
        <v>312.27829586777068</v>
      </c>
      <c r="U297" s="45">
        <f t="shared" si="128"/>
        <v>2064.0837681445873</v>
      </c>
      <c r="V297" s="36">
        <f t="shared" si="129"/>
        <v>50410.506561967464</v>
      </c>
      <c r="W297" s="57">
        <f t="shared" si="139"/>
        <v>-195.2497446101911</v>
      </c>
      <c r="X297" s="34">
        <f t="shared" si="130"/>
        <v>262</v>
      </c>
      <c r="Y297" s="40">
        <f t="shared" si="131"/>
        <v>2958.4599999999905</v>
      </c>
      <c r="Z297" s="40">
        <f t="shared" si="132"/>
        <v>2788.1314487424202</v>
      </c>
      <c r="AA297" s="40">
        <f t="shared" si="133"/>
        <v>170.32855125757047</v>
      </c>
      <c r="AB297" s="45">
        <f t="shared" si="134"/>
        <v>0</v>
      </c>
      <c r="AC297" s="36">
        <f t="shared" si="135"/>
        <v>26121.947972627393</v>
      </c>
    </row>
    <row r="298" spans="1:29" x14ac:dyDescent="0.2">
      <c r="A298" s="34">
        <f t="shared" si="113"/>
        <v>263</v>
      </c>
      <c r="B298" s="40">
        <f t="shared" si="114"/>
        <v>2905.16</v>
      </c>
      <c r="C298" s="40">
        <f t="shared" si="115"/>
        <v>1761.7309447025311</v>
      </c>
      <c r="D298" s="40">
        <f t="shared" si="136"/>
        <v>1143.4290552974687</v>
      </c>
      <c r="E298" s="36">
        <f t="shared" si="137"/>
        <v>175973.35537096619</v>
      </c>
      <c r="F298" s="81">
        <f t="shared" si="116"/>
        <v>5.2200000000000003E-2</v>
      </c>
      <c r="G298" s="41">
        <f t="shared" si="117"/>
        <v>2.5000000000000001E-2</v>
      </c>
      <c r="H298" s="42">
        <f t="shared" si="118"/>
        <v>7.7200000000000005E-2</v>
      </c>
      <c r="I298" s="100"/>
      <c r="J298" s="43">
        <f t="shared" si="119"/>
        <v>2726.69</v>
      </c>
      <c r="K298" s="40">
        <f t="shared" si="120"/>
        <v>1724.4151198417517</v>
      </c>
      <c r="L298" s="40">
        <f t="shared" si="121"/>
        <v>1002.2748801582484</v>
      </c>
      <c r="M298" s="36">
        <f t="shared" si="138"/>
        <v>168392.961993298</v>
      </c>
      <c r="N298" s="41">
        <f t="shared" si="122"/>
        <v>1.8499999999999999E-2</v>
      </c>
      <c r="O298" s="44">
        <f t="shared" si="123"/>
        <v>7.0699999999999999E-2</v>
      </c>
      <c r="Q298" s="34">
        <f t="shared" si="124"/>
        <v>263</v>
      </c>
      <c r="R298" s="40">
        <f t="shared" si="125"/>
        <v>807.99256627510704</v>
      </c>
      <c r="S298" s="40">
        <f t="shared" si="126"/>
        <v>510.99066511418204</v>
      </c>
      <c r="T298" s="40">
        <f t="shared" si="127"/>
        <v>297.001901160925</v>
      </c>
      <c r="U298" s="45">
        <f t="shared" si="128"/>
        <v>2097.1674337248928</v>
      </c>
      <c r="V298" s="36">
        <f t="shared" si="129"/>
        <v>47802.348463128394</v>
      </c>
      <c r="W298" s="57">
        <f t="shared" si="139"/>
        <v>-196.40009102218664</v>
      </c>
      <c r="X298" s="34">
        <f t="shared" si="130"/>
        <v>263</v>
      </c>
      <c r="Y298" s="40">
        <f t="shared" si="131"/>
        <v>2958.4599999999909</v>
      </c>
      <c r="Z298" s="40">
        <f t="shared" si="132"/>
        <v>2804.5581898612613</v>
      </c>
      <c r="AA298" s="40">
        <f t="shared" si="133"/>
        <v>153.90181013872973</v>
      </c>
      <c r="AB298" s="45">
        <f t="shared" si="134"/>
        <v>0</v>
      </c>
      <c r="AC298" s="36">
        <f t="shared" si="135"/>
        <v>23317.389782766131</v>
      </c>
    </row>
    <row r="299" spans="1:29" x14ac:dyDescent="0.2">
      <c r="A299" s="46">
        <f t="shared" si="113"/>
        <v>264</v>
      </c>
      <c r="B299" s="47">
        <f t="shared" si="114"/>
        <v>2905.15</v>
      </c>
      <c r="C299" s="47">
        <f t="shared" si="115"/>
        <v>1773.0547471134507</v>
      </c>
      <c r="D299" s="47">
        <f t="shared" si="136"/>
        <v>1132.0952528865494</v>
      </c>
      <c r="E299" s="48">
        <f t="shared" si="137"/>
        <v>174200.30062385273</v>
      </c>
      <c r="F299" s="81">
        <f t="shared" si="116"/>
        <v>5.2200000000000003E-2</v>
      </c>
      <c r="G299" s="49">
        <f t="shared" si="117"/>
        <v>2.5000000000000001E-2</v>
      </c>
      <c r="H299" s="50">
        <f t="shared" si="118"/>
        <v>7.7200000000000005E-2</v>
      </c>
      <c r="I299" s="100"/>
      <c r="J299" s="43">
        <f t="shared" si="119"/>
        <v>2726.69</v>
      </c>
      <c r="K299" s="40">
        <f t="shared" si="120"/>
        <v>1734.5747989228194</v>
      </c>
      <c r="L299" s="47">
        <f t="shared" si="121"/>
        <v>992.1152010771807</v>
      </c>
      <c r="M299" s="48">
        <f t="shared" si="138"/>
        <v>166658.38719437519</v>
      </c>
      <c r="N299" s="49">
        <f t="shared" si="122"/>
        <v>1.8499999999999999E-2</v>
      </c>
      <c r="O299" s="44">
        <f t="shared" si="123"/>
        <v>7.0699999999999999E-2</v>
      </c>
      <c r="P299" s="51"/>
      <c r="Q299" s="46">
        <f t="shared" si="124"/>
        <v>264</v>
      </c>
      <c r="R299" s="40">
        <f t="shared" si="125"/>
        <v>774.03440723832148</v>
      </c>
      <c r="S299" s="47">
        <f t="shared" si="126"/>
        <v>492.39890420972336</v>
      </c>
      <c r="T299" s="47">
        <f t="shared" si="127"/>
        <v>281.63550302859812</v>
      </c>
      <c r="U299" s="52">
        <f t="shared" si="128"/>
        <v>2131.1155927616787</v>
      </c>
      <c r="V299" s="48">
        <f t="shared" si="129"/>
        <v>45178.833966156992</v>
      </c>
      <c r="W299" s="57">
        <f t="shared" si="139"/>
        <v>-197.56721489179154</v>
      </c>
      <c r="X299" s="34">
        <f t="shared" si="130"/>
        <v>264</v>
      </c>
      <c r="Y299" s="40">
        <f t="shared" si="131"/>
        <v>2958.4599999999905</v>
      </c>
      <c r="Z299" s="47">
        <f t="shared" si="132"/>
        <v>2821.0817118631935</v>
      </c>
      <c r="AA299" s="40">
        <f t="shared" si="133"/>
        <v>137.37828813679712</v>
      </c>
      <c r="AB299" s="52">
        <f t="shared" si="134"/>
        <v>0</v>
      </c>
      <c r="AC299" s="48">
        <f t="shared" si="135"/>
        <v>20496.308070902938</v>
      </c>
    </row>
    <row r="300" spans="1:29" x14ac:dyDescent="0.2">
      <c r="A300" s="34">
        <f t="shared" si="113"/>
        <v>265</v>
      </c>
      <c r="B300" s="40">
        <f t="shared" si="114"/>
        <v>2905.15</v>
      </c>
      <c r="C300" s="40">
        <f t="shared" si="115"/>
        <v>1784.4613993198807</v>
      </c>
      <c r="D300" s="40">
        <f t="shared" si="136"/>
        <v>1120.6886006801194</v>
      </c>
      <c r="E300" s="36">
        <f t="shared" si="137"/>
        <v>172415.83922453286</v>
      </c>
      <c r="F300" s="81">
        <f t="shared" si="116"/>
        <v>5.2200000000000003E-2</v>
      </c>
      <c r="G300" s="41">
        <f t="shared" si="117"/>
        <v>2.5000000000000001E-2</v>
      </c>
      <c r="H300" s="42">
        <f t="shared" si="118"/>
        <v>7.7200000000000005E-2</v>
      </c>
      <c r="I300" s="100"/>
      <c r="J300" s="43">
        <f t="shared" si="119"/>
        <v>2726.68</v>
      </c>
      <c r="K300" s="40">
        <f t="shared" si="120"/>
        <v>1744.7843354464726</v>
      </c>
      <c r="L300" s="40">
        <f t="shared" si="121"/>
        <v>981.89566455352713</v>
      </c>
      <c r="M300" s="36">
        <f t="shared" si="138"/>
        <v>164913.6028589287</v>
      </c>
      <c r="N300" s="41">
        <f t="shared" si="122"/>
        <v>1.8499999999999999E-2</v>
      </c>
      <c r="O300" s="44">
        <f t="shared" si="123"/>
        <v>7.0699999999999999E-2</v>
      </c>
      <c r="Q300" s="34">
        <f t="shared" si="124"/>
        <v>265</v>
      </c>
      <c r="R300" s="40">
        <f t="shared" si="125"/>
        <v>739.16739068094137</v>
      </c>
      <c r="S300" s="40">
        <f t="shared" si="126"/>
        <v>472.9887605636664</v>
      </c>
      <c r="T300" s="40">
        <f t="shared" si="127"/>
        <v>266.17863011727496</v>
      </c>
      <c r="U300" s="45">
        <f t="shared" si="128"/>
        <v>2165.9826093190586</v>
      </c>
      <c r="V300" s="36">
        <f t="shared" si="129"/>
        <v>42539.862596274266</v>
      </c>
      <c r="W300" s="57">
        <f t="shared" si="139"/>
        <v>-198.73121506619555</v>
      </c>
      <c r="X300" s="34">
        <f t="shared" si="130"/>
        <v>265</v>
      </c>
      <c r="Y300" s="40">
        <f t="shared" si="131"/>
        <v>2958.4599999999905</v>
      </c>
      <c r="Z300" s="40">
        <f t="shared" si="132"/>
        <v>2837.7025849489205</v>
      </c>
      <c r="AA300" s="40">
        <f t="shared" si="133"/>
        <v>120.75741505106981</v>
      </c>
      <c r="AB300" s="45">
        <f t="shared" si="134"/>
        <v>0</v>
      </c>
      <c r="AC300" s="36">
        <f t="shared" si="135"/>
        <v>17658.605485954016</v>
      </c>
    </row>
    <row r="301" spans="1:29" x14ac:dyDescent="0.2">
      <c r="A301" s="34">
        <f t="shared" si="113"/>
        <v>266</v>
      </c>
      <c r="B301" s="40">
        <f t="shared" si="114"/>
        <v>2905.16</v>
      </c>
      <c r="C301" s="40">
        <f t="shared" si="115"/>
        <v>1795.9514343221717</v>
      </c>
      <c r="D301" s="40">
        <f t="shared" si="136"/>
        <v>1109.2085656778281</v>
      </c>
      <c r="E301" s="36">
        <f t="shared" si="137"/>
        <v>170619.88779021069</v>
      </c>
      <c r="F301" s="81">
        <f t="shared" si="116"/>
        <v>5.2200000000000003E-2</v>
      </c>
      <c r="G301" s="41">
        <f t="shared" si="117"/>
        <v>2.5000000000000001E-2</v>
      </c>
      <c r="H301" s="42">
        <f t="shared" si="118"/>
        <v>7.7200000000000005E-2</v>
      </c>
      <c r="I301" s="100"/>
      <c r="J301" s="43">
        <f t="shared" si="119"/>
        <v>2726.68</v>
      </c>
      <c r="K301" s="40">
        <f t="shared" si="120"/>
        <v>1755.0640231561451</v>
      </c>
      <c r="L301" s="40">
        <f t="shared" si="121"/>
        <v>971.61597684385481</v>
      </c>
      <c r="M301" s="36">
        <f t="shared" si="138"/>
        <v>163158.53883577255</v>
      </c>
      <c r="N301" s="41">
        <f t="shared" si="122"/>
        <v>1.8499999999999999E-2</v>
      </c>
      <c r="O301" s="44">
        <f t="shared" si="123"/>
        <v>7.0699999999999999E-2</v>
      </c>
      <c r="Q301" s="34">
        <f t="shared" si="124"/>
        <v>266</v>
      </c>
      <c r="R301" s="40">
        <f t="shared" si="125"/>
        <v>703.35498838258695</v>
      </c>
      <c r="S301" s="40">
        <f t="shared" si="126"/>
        <v>452.72429791953778</v>
      </c>
      <c r="T301" s="40">
        <f t="shared" si="127"/>
        <v>250.63069046304921</v>
      </c>
      <c r="U301" s="45">
        <f t="shared" si="128"/>
        <v>2201.8050116174127</v>
      </c>
      <c r="V301" s="36">
        <f t="shared" si="129"/>
        <v>39885.333286737317</v>
      </c>
      <c r="W301" s="57">
        <f t="shared" si="139"/>
        <v>-199.89207314162695</v>
      </c>
      <c r="X301" s="34">
        <f t="shared" si="130"/>
        <v>266</v>
      </c>
      <c r="Y301" s="40">
        <f t="shared" si="131"/>
        <v>2958.45999999999</v>
      </c>
      <c r="Z301" s="40">
        <f t="shared" si="132"/>
        <v>2854.4213826785776</v>
      </c>
      <c r="AA301" s="40">
        <f t="shared" si="133"/>
        <v>104.0386173214124</v>
      </c>
      <c r="AB301" s="45">
        <f t="shared" si="134"/>
        <v>0</v>
      </c>
      <c r="AC301" s="36">
        <f t="shared" si="135"/>
        <v>14804.184103275438</v>
      </c>
    </row>
    <row r="302" spans="1:29" x14ac:dyDescent="0.2">
      <c r="A302" s="34">
        <f t="shared" si="113"/>
        <v>267</v>
      </c>
      <c r="B302" s="40">
        <f t="shared" si="114"/>
        <v>2905.16</v>
      </c>
      <c r="C302" s="40">
        <f t="shared" si="115"/>
        <v>1807.5053885496443</v>
      </c>
      <c r="D302" s="40">
        <f t="shared" si="136"/>
        <v>1097.6546114503556</v>
      </c>
      <c r="E302" s="36">
        <f t="shared" si="137"/>
        <v>168812.38240166105</v>
      </c>
      <c r="F302" s="81">
        <f t="shared" si="116"/>
        <v>5.2200000000000003E-2</v>
      </c>
      <c r="G302" s="41">
        <f t="shared" si="117"/>
        <v>2.5000000000000001E-2</v>
      </c>
      <c r="H302" s="42">
        <f t="shared" si="118"/>
        <v>7.7200000000000005E-2</v>
      </c>
      <c r="I302" s="100"/>
      <c r="J302" s="43">
        <f t="shared" si="119"/>
        <v>2726.69</v>
      </c>
      <c r="K302" s="40">
        <f t="shared" si="120"/>
        <v>1765.41427535924</v>
      </c>
      <c r="L302" s="40">
        <f t="shared" si="121"/>
        <v>961.2757246407599</v>
      </c>
      <c r="M302" s="36">
        <f t="shared" si="138"/>
        <v>161393.1245604133</v>
      </c>
      <c r="N302" s="41">
        <f t="shared" si="122"/>
        <v>1.8499999999999999E-2</v>
      </c>
      <c r="O302" s="44">
        <f t="shared" si="123"/>
        <v>7.0699999999999999E-2</v>
      </c>
      <c r="Q302" s="34">
        <f t="shared" si="124"/>
        <v>267</v>
      </c>
      <c r="R302" s="40">
        <f t="shared" si="125"/>
        <v>666.55869856624133</v>
      </c>
      <c r="S302" s="40">
        <f t="shared" si="126"/>
        <v>431.56760995188063</v>
      </c>
      <c r="T302" s="40">
        <f t="shared" si="127"/>
        <v>234.99108861436071</v>
      </c>
      <c r="U302" s="45">
        <f t="shared" si="128"/>
        <v>2238.6013014337586</v>
      </c>
      <c r="V302" s="36">
        <f t="shared" si="129"/>
        <v>37215.164375351676</v>
      </c>
      <c r="W302" s="57">
        <f t="shared" si="139"/>
        <v>-201.06977060588633</v>
      </c>
      <c r="X302" s="34">
        <f t="shared" si="130"/>
        <v>267</v>
      </c>
      <c r="Y302" s="40">
        <f t="shared" si="131"/>
        <v>2958.45999999999</v>
      </c>
      <c r="Z302" s="40">
        <f t="shared" si="132"/>
        <v>2871.2386819915255</v>
      </c>
      <c r="AA302" s="40">
        <f t="shared" si="133"/>
        <v>87.221318008464451</v>
      </c>
      <c r="AB302" s="45">
        <f t="shared" si="134"/>
        <v>0</v>
      </c>
      <c r="AC302" s="36">
        <f t="shared" si="135"/>
        <v>11932.945421283912</v>
      </c>
    </row>
    <row r="303" spans="1:29" x14ac:dyDescent="0.2">
      <c r="A303" s="34">
        <f t="shared" si="113"/>
        <v>268</v>
      </c>
      <c r="B303" s="40">
        <f t="shared" si="114"/>
        <v>2905.15</v>
      </c>
      <c r="C303" s="40">
        <f t="shared" si="115"/>
        <v>1819.1236732159807</v>
      </c>
      <c r="D303" s="40">
        <f t="shared" si="136"/>
        <v>1086.0263267840194</v>
      </c>
      <c r="E303" s="36">
        <f t="shared" si="137"/>
        <v>166993.25872844507</v>
      </c>
      <c r="F303" s="81">
        <f t="shared" si="116"/>
        <v>5.2200000000000003E-2</v>
      </c>
      <c r="G303" s="41">
        <f t="shared" si="117"/>
        <v>2.5000000000000001E-2</v>
      </c>
      <c r="H303" s="42">
        <f t="shared" si="118"/>
        <v>7.7200000000000005E-2</v>
      </c>
      <c r="I303" s="100"/>
      <c r="J303" s="43">
        <f t="shared" si="119"/>
        <v>2726.69</v>
      </c>
      <c r="K303" s="40">
        <f t="shared" si="120"/>
        <v>1775.8155077982319</v>
      </c>
      <c r="L303" s="40">
        <f t="shared" si="121"/>
        <v>950.87449220176825</v>
      </c>
      <c r="M303" s="36">
        <f t="shared" si="138"/>
        <v>159617.30905261508</v>
      </c>
      <c r="N303" s="41">
        <f t="shared" si="122"/>
        <v>1.8499999999999999E-2</v>
      </c>
      <c r="O303" s="44">
        <f t="shared" si="123"/>
        <v>7.0699999999999999E-2</v>
      </c>
      <c r="Q303" s="34">
        <f t="shared" si="124"/>
        <v>268</v>
      </c>
      <c r="R303" s="40">
        <f t="shared" si="125"/>
        <v>628.73824861688786</v>
      </c>
      <c r="S303" s="40">
        <f t="shared" si="126"/>
        <v>409.4789051721076</v>
      </c>
      <c r="T303" s="40">
        <f t="shared" si="127"/>
        <v>219.25934344478028</v>
      </c>
      <c r="U303" s="45">
        <f t="shared" si="128"/>
        <v>2276.4117513831125</v>
      </c>
      <c r="V303" s="36">
        <f t="shared" si="129"/>
        <v>34529.273718796452</v>
      </c>
      <c r="W303" s="57">
        <f t="shared" si="139"/>
        <v>-202.26440667103816</v>
      </c>
      <c r="X303" s="34">
        <f t="shared" si="130"/>
        <v>268</v>
      </c>
      <c r="Y303" s="40">
        <f t="shared" si="131"/>
        <v>2958.4599999999896</v>
      </c>
      <c r="Z303" s="40">
        <f t="shared" si="132"/>
        <v>2888.1550632262583</v>
      </c>
      <c r="AA303" s="40">
        <f t="shared" si="133"/>
        <v>70.304936773731043</v>
      </c>
      <c r="AB303" s="45">
        <f t="shared" si="134"/>
        <v>0</v>
      </c>
      <c r="AC303" s="36">
        <f t="shared" si="135"/>
        <v>9044.7903580576531</v>
      </c>
    </row>
    <row r="304" spans="1:29" x14ac:dyDescent="0.2">
      <c r="A304" s="34">
        <f t="shared" si="113"/>
        <v>269</v>
      </c>
      <c r="B304" s="40">
        <f t="shared" si="114"/>
        <v>2905.15</v>
      </c>
      <c r="C304" s="40">
        <f t="shared" si="115"/>
        <v>1830.8267021803367</v>
      </c>
      <c r="D304" s="40">
        <f t="shared" si="136"/>
        <v>1074.3232978196634</v>
      </c>
      <c r="E304" s="36">
        <f t="shared" si="137"/>
        <v>165162.43202626472</v>
      </c>
      <c r="F304" s="81">
        <f t="shared" si="116"/>
        <v>5.2200000000000003E-2</v>
      </c>
      <c r="G304" s="41">
        <f t="shared" si="117"/>
        <v>2.5000000000000001E-2</v>
      </c>
      <c r="H304" s="42">
        <f t="shared" si="118"/>
        <v>7.7200000000000005E-2</v>
      </c>
      <c r="I304" s="100"/>
      <c r="J304" s="43">
        <f t="shared" si="119"/>
        <v>2726.68</v>
      </c>
      <c r="K304" s="40">
        <f t="shared" si="120"/>
        <v>1786.268020831676</v>
      </c>
      <c r="L304" s="40">
        <f t="shared" si="121"/>
        <v>940.4119791683238</v>
      </c>
      <c r="M304" s="36">
        <f t="shared" si="138"/>
        <v>157831.04103178339</v>
      </c>
      <c r="N304" s="41">
        <f t="shared" si="122"/>
        <v>1.8499999999999999E-2</v>
      </c>
      <c r="O304" s="44">
        <f t="shared" si="123"/>
        <v>7.0699999999999999E-2</v>
      </c>
      <c r="Q304" s="34">
        <f t="shared" si="124"/>
        <v>269</v>
      </c>
      <c r="R304" s="40">
        <f t="shared" si="125"/>
        <v>589.85112779814483</v>
      </c>
      <c r="S304" s="40">
        <f t="shared" si="126"/>
        <v>386.41615680490236</v>
      </c>
      <c r="T304" s="40">
        <f t="shared" si="127"/>
        <v>203.43497099324244</v>
      </c>
      <c r="U304" s="45">
        <f t="shared" si="128"/>
        <v>2315.2988722018554</v>
      </c>
      <c r="V304" s="36">
        <f t="shared" si="129"/>
        <v>31827.558689789694</v>
      </c>
      <c r="W304" s="57">
        <f t="shared" si="139"/>
        <v>-203.45608113367507</v>
      </c>
      <c r="X304" s="34">
        <f t="shared" si="130"/>
        <v>269</v>
      </c>
      <c r="Y304" s="40">
        <f t="shared" si="131"/>
        <v>2958.4599999999891</v>
      </c>
      <c r="Z304" s="40">
        <f t="shared" si="132"/>
        <v>2905.1711101404326</v>
      </c>
      <c r="AA304" s="40">
        <f t="shared" si="133"/>
        <v>53.288889859556342</v>
      </c>
      <c r="AB304" s="45">
        <f t="shared" si="134"/>
        <v>0</v>
      </c>
      <c r="AC304" s="36">
        <f t="shared" si="135"/>
        <v>6139.6192479172205</v>
      </c>
    </row>
    <row r="305" spans="1:29" x14ac:dyDescent="0.2">
      <c r="A305" s="34">
        <f t="shared" si="113"/>
        <v>270</v>
      </c>
      <c r="B305" s="40">
        <f t="shared" si="114"/>
        <v>2905.16</v>
      </c>
      <c r="C305" s="40">
        <f t="shared" si="115"/>
        <v>1842.6150206310301</v>
      </c>
      <c r="D305" s="40">
        <f t="shared" si="136"/>
        <v>1062.5449793689697</v>
      </c>
      <c r="E305" s="36">
        <f t="shared" si="137"/>
        <v>163319.8170056337</v>
      </c>
      <c r="F305" s="81">
        <f t="shared" si="116"/>
        <v>5.2200000000000003E-2</v>
      </c>
      <c r="G305" s="41">
        <f t="shared" si="117"/>
        <v>2.5000000000000001E-2</v>
      </c>
      <c r="H305" s="42">
        <f t="shared" si="118"/>
        <v>7.7200000000000005E-2</v>
      </c>
      <c r="I305" s="100"/>
      <c r="J305" s="43">
        <f t="shared" si="119"/>
        <v>2726.68</v>
      </c>
      <c r="K305" s="40">
        <f t="shared" si="120"/>
        <v>1796.7921165877428</v>
      </c>
      <c r="L305" s="40">
        <f t="shared" si="121"/>
        <v>929.88788341225711</v>
      </c>
      <c r="M305" s="36">
        <f t="shared" si="138"/>
        <v>156034.24891519564</v>
      </c>
      <c r="N305" s="41">
        <f t="shared" si="122"/>
        <v>1.8499999999999999E-2</v>
      </c>
      <c r="O305" s="44">
        <f t="shared" si="123"/>
        <v>7.0699999999999999E-2</v>
      </c>
      <c r="Q305" s="34">
        <f t="shared" si="124"/>
        <v>270</v>
      </c>
      <c r="R305" s="40">
        <f t="shared" si="125"/>
        <v>549.85208411885037</v>
      </c>
      <c r="S305" s="40">
        <f t="shared" si="126"/>
        <v>362.33471750483943</v>
      </c>
      <c r="T305" s="40">
        <f t="shared" si="127"/>
        <v>187.51736661401094</v>
      </c>
      <c r="U305" s="45">
        <f t="shared" si="128"/>
        <v>2355.3079158811497</v>
      </c>
      <c r="V305" s="36">
        <f t="shared" si="129"/>
        <v>29109.916056403705</v>
      </c>
      <c r="W305" s="57">
        <f t="shared" si="139"/>
        <v>-204.64477654502116</v>
      </c>
      <c r="X305" s="34">
        <f t="shared" si="130"/>
        <v>270</v>
      </c>
      <c r="Y305" s="40">
        <f t="shared" si="131"/>
        <v>2958.4599999999891</v>
      </c>
      <c r="Z305" s="40">
        <f t="shared" si="132"/>
        <v>2922.2874099310102</v>
      </c>
      <c r="AA305" s="40">
        <f t="shared" si="133"/>
        <v>36.172590068978955</v>
      </c>
      <c r="AB305" s="45">
        <f t="shared" si="134"/>
        <v>0</v>
      </c>
      <c r="AC305" s="36">
        <f t="shared" si="135"/>
        <v>3217.3318379862103</v>
      </c>
    </row>
    <row r="306" spans="1:29" x14ac:dyDescent="0.2">
      <c r="A306" s="34">
        <f t="shared" si="113"/>
        <v>271</v>
      </c>
      <c r="B306" s="40">
        <f t="shared" si="114"/>
        <v>2905.16</v>
      </c>
      <c r="C306" s="40">
        <f t="shared" si="115"/>
        <v>1854.4691772637564</v>
      </c>
      <c r="D306" s="40">
        <f t="shared" si="136"/>
        <v>1050.6908227362435</v>
      </c>
      <c r="E306" s="36">
        <f t="shared" si="137"/>
        <v>161465.34782836994</v>
      </c>
      <c r="F306" s="81">
        <f t="shared" si="116"/>
        <v>5.2200000000000003E-2</v>
      </c>
      <c r="G306" s="41">
        <f t="shared" si="117"/>
        <v>2.5000000000000001E-2</v>
      </c>
      <c r="H306" s="42">
        <f t="shared" si="118"/>
        <v>7.7200000000000005E-2</v>
      </c>
      <c r="I306" s="100"/>
      <c r="J306" s="43">
        <f t="shared" si="119"/>
        <v>2726.69</v>
      </c>
      <c r="K306" s="40">
        <f t="shared" si="120"/>
        <v>1807.3882168079726</v>
      </c>
      <c r="L306" s="40">
        <f t="shared" si="121"/>
        <v>919.30178319202753</v>
      </c>
      <c r="M306" s="36">
        <f t="shared" si="138"/>
        <v>154226.86069838767</v>
      </c>
      <c r="N306" s="41">
        <f t="shared" si="122"/>
        <v>1.8499999999999999E-2</v>
      </c>
      <c r="O306" s="44">
        <f t="shared" si="123"/>
        <v>7.0699999999999999E-2</v>
      </c>
      <c r="Q306" s="34">
        <f t="shared" si="124"/>
        <v>271</v>
      </c>
      <c r="R306" s="40">
        <f t="shared" si="125"/>
        <v>508.69328075455195</v>
      </c>
      <c r="S306" s="40">
        <f t="shared" si="126"/>
        <v>337.18735865557346</v>
      </c>
      <c r="T306" s="40">
        <f t="shared" si="127"/>
        <v>171.50592209897852</v>
      </c>
      <c r="U306" s="45">
        <f t="shared" si="128"/>
        <v>2396.4667192454481</v>
      </c>
      <c r="V306" s="36">
        <f t="shared" si="129"/>
        <v>26376.261978502684</v>
      </c>
      <c r="W306" s="57">
        <f t="shared" si="139"/>
        <v>-205.85047535349895</v>
      </c>
      <c r="X306" s="34">
        <f t="shared" si="130"/>
        <v>271</v>
      </c>
      <c r="Y306" s="40">
        <f t="shared" si="131"/>
        <v>2958.4599999999891</v>
      </c>
      <c r="Z306" s="40">
        <f t="shared" si="132"/>
        <v>2939.5045532545205</v>
      </c>
      <c r="AA306" s="40">
        <f t="shared" si="133"/>
        <v>18.955446745468755</v>
      </c>
      <c r="AB306" s="45">
        <f t="shared" si="134"/>
        <v>0</v>
      </c>
      <c r="AC306" s="36">
        <f t="shared" si="135"/>
        <v>277.82728473168982</v>
      </c>
    </row>
    <row r="307" spans="1:29" x14ac:dyDescent="0.2">
      <c r="A307" s="34">
        <f t="shared" si="113"/>
        <v>272</v>
      </c>
      <c r="B307" s="40">
        <f t="shared" si="114"/>
        <v>2905.15</v>
      </c>
      <c r="C307" s="40">
        <f t="shared" si="115"/>
        <v>1866.3895956374868</v>
      </c>
      <c r="D307" s="40">
        <f t="shared" si="136"/>
        <v>1038.7604043625133</v>
      </c>
      <c r="E307" s="36">
        <f t="shared" si="137"/>
        <v>159598.95823273246</v>
      </c>
      <c r="F307" s="81">
        <f t="shared" si="116"/>
        <v>5.2200000000000003E-2</v>
      </c>
      <c r="G307" s="41">
        <f t="shared" si="117"/>
        <v>2.5000000000000001E-2</v>
      </c>
      <c r="H307" s="42">
        <f t="shared" si="118"/>
        <v>7.7200000000000005E-2</v>
      </c>
      <c r="I307" s="100"/>
      <c r="J307" s="43">
        <f t="shared" si="119"/>
        <v>2726.68</v>
      </c>
      <c r="K307" s="40">
        <f t="shared" si="120"/>
        <v>1818.026745718666</v>
      </c>
      <c r="L307" s="40">
        <f t="shared" si="121"/>
        <v>908.65325428133394</v>
      </c>
      <c r="M307" s="36">
        <f t="shared" si="138"/>
        <v>152408.833952669</v>
      </c>
      <c r="N307" s="41">
        <f t="shared" si="122"/>
        <v>1.8499999999999999E-2</v>
      </c>
      <c r="O307" s="44">
        <f t="shared" si="123"/>
        <v>7.0699999999999999E-2</v>
      </c>
      <c r="Q307" s="34">
        <f t="shared" si="124"/>
        <v>272</v>
      </c>
      <c r="R307" s="40">
        <f t="shared" si="125"/>
        <v>466.32446233492556</v>
      </c>
      <c r="S307" s="40">
        <f t="shared" si="126"/>
        <v>310.92431884491396</v>
      </c>
      <c r="T307" s="40">
        <f t="shared" si="127"/>
        <v>155.40014349001163</v>
      </c>
      <c r="U307" s="45">
        <f t="shared" si="128"/>
        <v>2438.8255376650745</v>
      </c>
      <c r="V307" s="36">
        <f t="shared" si="129"/>
        <v>23626.512121992695</v>
      </c>
      <c r="W307" s="57">
        <f t="shared" si="139"/>
        <v>2471.9225717782988</v>
      </c>
      <c r="X307" s="34">
        <f t="shared" si="130"/>
        <v>272</v>
      </c>
      <c r="Y307" s="40">
        <f t="shared" si="131"/>
        <v>2958.4599999999818</v>
      </c>
      <c r="Z307" s="40">
        <f t="shared" si="132"/>
        <v>277.82728473168982</v>
      </c>
      <c r="AA307" s="40">
        <f t="shared" si="133"/>
        <v>1.6368657525442059</v>
      </c>
      <c r="AB307" s="45">
        <f t="shared" si="134"/>
        <v>0</v>
      </c>
      <c r="AC307" s="36">
        <f t="shared" si="135"/>
        <v>0</v>
      </c>
    </row>
    <row r="308" spans="1:29" x14ac:dyDescent="0.2">
      <c r="A308" s="34">
        <f t="shared" si="113"/>
        <v>273</v>
      </c>
      <c r="B308" s="40">
        <f t="shared" si="114"/>
        <v>2905.15</v>
      </c>
      <c r="C308" s="40">
        <f t="shared" si="115"/>
        <v>1878.3967020360878</v>
      </c>
      <c r="D308" s="40">
        <f t="shared" si="136"/>
        <v>1026.7532979639122</v>
      </c>
      <c r="E308" s="36">
        <f t="shared" si="137"/>
        <v>157720.56153069637</v>
      </c>
      <c r="F308" s="81">
        <f t="shared" si="116"/>
        <v>5.2200000000000003E-2</v>
      </c>
      <c r="G308" s="41">
        <f t="shared" si="117"/>
        <v>2.5000000000000001E-2</v>
      </c>
      <c r="H308" s="42">
        <f t="shared" si="118"/>
        <v>7.7200000000000005E-2</v>
      </c>
      <c r="I308" s="100"/>
      <c r="J308" s="43">
        <f t="shared" si="119"/>
        <v>2726.69</v>
      </c>
      <c r="K308" s="40">
        <f t="shared" si="120"/>
        <v>1828.7479532955253</v>
      </c>
      <c r="L308" s="40">
        <f t="shared" si="121"/>
        <v>897.94204670447482</v>
      </c>
      <c r="M308" s="36">
        <f t="shared" si="138"/>
        <v>150580.08599937346</v>
      </c>
      <c r="N308" s="41">
        <f t="shared" si="122"/>
        <v>1.8499999999999999E-2</v>
      </c>
      <c r="O308" s="44">
        <f t="shared" si="123"/>
        <v>7.0699999999999999E-2</v>
      </c>
      <c r="Q308" s="34">
        <f t="shared" si="124"/>
        <v>273</v>
      </c>
      <c r="R308" s="40">
        <f t="shared" si="125"/>
        <v>422.69241649572791</v>
      </c>
      <c r="S308" s="40">
        <f t="shared" si="126"/>
        <v>283.49288257698765</v>
      </c>
      <c r="T308" s="40">
        <f t="shared" si="127"/>
        <v>139.19953391874029</v>
      </c>
      <c r="U308" s="45">
        <f t="shared" si="128"/>
        <v>2482.4575835042724</v>
      </c>
      <c r="V308" s="36">
        <f t="shared" si="129"/>
        <v>20860.561655911435</v>
      </c>
      <c r="W308" s="57" t="e">
        <f t="shared" si="139"/>
        <v>#VALUE!</v>
      </c>
      <c r="X308" s="34" t="str">
        <f t="shared" si="130"/>
        <v/>
      </c>
      <c r="Y308" s="40">
        <f t="shared" si="131"/>
        <v>0</v>
      </c>
      <c r="Z308" s="40" t="str">
        <f t="shared" si="132"/>
        <v/>
      </c>
      <c r="AA308" s="40">
        <f t="shared" si="133"/>
        <v>0</v>
      </c>
      <c r="AB308" s="45">
        <f t="shared" si="134"/>
        <v>0</v>
      </c>
      <c r="AC308" s="36">
        <f t="shared" si="135"/>
        <v>0</v>
      </c>
    </row>
    <row r="309" spans="1:29" x14ac:dyDescent="0.2">
      <c r="A309" s="34">
        <f t="shared" si="113"/>
        <v>274</v>
      </c>
      <c r="B309" s="40">
        <f t="shared" si="114"/>
        <v>2905.16</v>
      </c>
      <c r="C309" s="40">
        <f t="shared" si="115"/>
        <v>1890.4910541525196</v>
      </c>
      <c r="D309" s="40">
        <f t="shared" si="136"/>
        <v>1014.6689458474801</v>
      </c>
      <c r="E309" s="36">
        <f t="shared" si="137"/>
        <v>155830.07047654386</v>
      </c>
      <c r="F309" s="81">
        <f t="shared" si="116"/>
        <v>5.2200000000000003E-2</v>
      </c>
      <c r="G309" s="41">
        <f t="shared" si="117"/>
        <v>2.5000000000000001E-2</v>
      </c>
      <c r="H309" s="42">
        <f t="shared" si="118"/>
        <v>7.7200000000000005E-2</v>
      </c>
      <c r="I309" s="100"/>
      <c r="J309" s="43">
        <f t="shared" si="119"/>
        <v>2726.69</v>
      </c>
      <c r="K309" s="40">
        <f t="shared" si="120"/>
        <v>1839.5223266536914</v>
      </c>
      <c r="L309" s="40">
        <f t="shared" si="121"/>
        <v>887.16767334630867</v>
      </c>
      <c r="M309" s="36">
        <f t="shared" si="138"/>
        <v>148740.56367271979</v>
      </c>
      <c r="N309" s="41">
        <f t="shared" si="122"/>
        <v>1.8499999999999999E-2</v>
      </c>
      <c r="O309" s="44">
        <f t="shared" si="123"/>
        <v>7.0699999999999999E-2</v>
      </c>
      <c r="Q309" s="34">
        <f t="shared" si="124"/>
        <v>274</v>
      </c>
      <c r="R309" s="40">
        <f t="shared" si="125"/>
        <v>377.7403910504612</v>
      </c>
      <c r="S309" s="40">
        <f t="shared" si="126"/>
        <v>254.836915294383</v>
      </c>
      <c r="T309" s="40">
        <f t="shared" si="127"/>
        <v>122.90347575607819</v>
      </c>
      <c r="U309" s="45">
        <f t="shared" si="128"/>
        <v>2527.4196089495385</v>
      </c>
      <c r="V309" s="36">
        <f t="shared" si="129"/>
        <v>18078.305131667516</v>
      </c>
      <c r="W309" s="57" t="e">
        <f t="shared" si="139"/>
        <v>#VALUE!</v>
      </c>
      <c r="X309" s="34" t="str">
        <f t="shared" si="130"/>
        <v/>
      </c>
      <c r="Y309" s="40">
        <f t="shared" si="131"/>
        <v>0</v>
      </c>
      <c r="Z309" s="40" t="str">
        <f t="shared" si="132"/>
        <v/>
      </c>
      <c r="AA309" s="40">
        <f t="shared" si="133"/>
        <v>0</v>
      </c>
      <c r="AB309" s="45">
        <f t="shared" si="134"/>
        <v>0</v>
      </c>
      <c r="AC309" s="36">
        <f t="shared" si="135"/>
        <v>0</v>
      </c>
    </row>
    <row r="310" spans="1:29" x14ac:dyDescent="0.2">
      <c r="A310" s="34">
        <f t="shared" si="113"/>
        <v>275</v>
      </c>
      <c r="B310" s="40">
        <f t="shared" si="114"/>
        <v>2905.16</v>
      </c>
      <c r="C310" s="40">
        <f t="shared" si="115"/>
        <v>1902.6532132675675</v>
      </c>
      <c r="D310" s="40">
        <f t="shared" si="136"/>
        <v>1002.5067867324323</v>
      </c>
      <c r="E310" s="36">
        <f t="shared" si="137"/>
        <v>153927.41726327629</v>
      </c>
      <c r="F310" s="81">
        <f t="shared" si="116"/>
        <v>5.2200000000000003E-2</v>
      </c>
      <c r="G310" s="41">
        <f t="shared" si="117"/>
        <v>2.5000000000000001E-2</v>
      </c>
      <c r="H310" s="42">
        <f t="shared" si="118"/>
        <v>7.7200000000000005E-2</v>
      </c>
      <c r="I310" s="100"/>
      <c r="J310" s="43">
        <f t="shared" si="119"/>
        <v>2726.68</v>
      </c>
      <c r="K310" s="40">
        <f t="shared" si="120"/>
        <v>1850.3501790282257</v>
      </c>
      <c r="L310" s="40">
        <f t="shared" si="121"/>
        <v>876.3298209717741</v>
      </c>
      <c r="M310" s="36">
        <f t="shared" si="138"/>
        <v>146890.21349369155</v>
      </c>
      <c r="N310" s="41">
        <f t="shared" si="122"/>
        <v>1.8499999999999999E-2</v>
      </c>
      <c r="O310" s="44">
        <f t="shared" si="123"/>
        <v>7.0699999999999999E-2</v>
      </c>
      <c r="Q310" s="34">
        <f t="shared" si="124"/>
        <v>275</v>
      </c>
      <c r="R310" s="40">
        <f t="shared" si="125"/>
        <v>331.40819534024075</v>
      </c>
      <c r="S310" s="40">
        <f t="shared" si="126"/>
        <v>224.89684760616632</v>
      </c>
      <c r="T310" s="40">
        <f t="shared" si="127"/>
        <v>106.51134773407445</v>
      </c>
      <c r="U310" s="45">
        <f t="shared" si="128"/>
        <v>2573.7518046597593</v>
      </c>
      <c r="V310" s="36">
        <f t="shared" si="129"/>
        <v>15279.656479401589</v>
      </c>
      <c r="W310" s="57" t="e">
        <f t="shared" si="139"/>
        <v>#VALUE!</v>
      </c>
      <c r="X310" s="34" t="str">
        <f t="shared" si="130"/>
        <v/>
      </c>
      <c r="Y310" s="40">
        <f t="shared" si="131"/>
        <v>0</v>
      </c>
      <c r="Z310" s="40" t="str">
        <f t="shared" si="132"/>
        <v/>
      </c>
      <c r="AA310" s="40">
        <f t="shared" si="133"/>
        <v>0</v>
      </c>
      <c r="AB310" s="45">
        <f t="shared" si="134"/>
        <v>0</v>
      </c>
      <c r="AC310" s="36">
        <f t="shared" si="135"/>
        <v>0</v>
      </c>
    </row>
    <row r="311" spans="1:29" x14ac:dyDescent="0.2">
      <c r="A311" s="46">
        <f t="shared" si="113"/>
        <v>276</v>
      </c>
      <c r="B311" s="47">
        <f t="shared" si="114"/>
        <v>2905.15</v>
      </c>
      <c r="C311" s="47">
        <f t="shared" si="115"/>
        <v>1914.8836156062557</v>
      </c>
      <c r="D311" s="47">
        <f t="shared" si="136"/>
        <v>990.26638439374426</v>
      </c>
      <c r="E311" s="48">
        <f t="shared" si="137"/>
        <v>152012.53364767003</v>
      </c>
      <c r="F311" s="81">
        <f t="shared" si="116"/>
        <v>5.2200000000000003E-2</v>
      </c>
      <c r="G311" s="49">
        <f t="shared" si="117"/>
        <v>2.5000000000000001E-2</v>
      </c>
      <c r="H311" s="50">
        <f t="shared" si="118"/>
        <v>7.7200000000000005E-2</v>
      </c>
      <c r="I311" s="100"/>
      <c r="J311" s="43">
        <f t="shared" si="119"/>
        <v>2726.69</v>
      </c>
      <c r="K311" s="40">
        <f t="shared" si="120"/>
        <v>1861.2618254996673</v>
      </c>
      <c r="L311" s="47">
        <f t="shared" si="121"/>
        <v>865.42817450033272</v>
      </c>
      <c r="M311" s="48">
        <f t="shared" si="138"/>
        <v>145028.95166819188</v>
      </c>
      <c r="N311" s="49">
        <f t="shared" si="122"/>
        <v>1.8499999999999999E-2</v>
      </c>
      <c r="O311" s="44">
        <f t="shared" si="123"/>
        <v>7.0699999999999999E-2</v>
      </c>
      <c r="P311" s="51"/>
      <c r="Q311" s="46">
        <f t="shared" si="124"/>
        <v>276</v>
      </c>
      <c r="R311" s="40">
        <f t="shared" si="125"/>
        <v>283.63230699081771</v>
      </c>
      <c r="S311" s="47">
        <f t="shared" si="126"/>
        <v>193.60966423300999</v>
      </c>
      <c r="T311" s="47">
        <f t="shared" si="127"/>
        <v>90.022642757807702</v>
      </c>
      <c r="U311" s="52">
        <f t="shared" si="128"/>
        <v>2621.5176930091825</v>
      </c>
      <c r="V311" s="48">
        <f t="shared" si="129"/>
        <v>12464.529122159396</v>
      </c>
      <c r="W311" s="57" t="e">
        <f t="shared" si="139"/>
        <v>#VALUE!</v>
      </c>
      <c r="X311" s="34" t="str">
        <f t="shared" si="130"/>
        <v/>
      </c>
      <c r="Y311" s="40">
        <f t="shared" si="131"/>
        <v>0</v>
      </c>
      <c r="Z311" s="47" t="str">
        <f t="shared" si="132"/>
        <v/>
      </c>
      <c r="AA311" s="40">
        <f t="shared" si="133"/>
        <v>0</v>
      </c>
      <c r="AB311" s="52">
        <f t="shared" si="134"/>
        <v>0</v>
      </c>
      <c r="AC311" s="48">
        <f t="shared" si="135"/>
        <v>0</v>
      </c>
    </row>
    <row r="312" spans="1:29" x14ac:dyDescent="0.2">
      <c r="A312" s="34">
        <f t="shared" si="113"/>
        <v>277</v>
      </c>
      <c r="B312" s="40">
        <f t="shared" si="114"/>
        <v>2905.15</v>
      </c>
      <c r="C312" s="40">
        <f t="shared" si="115"/>
        <v>1927.2027001999895</v>
      </c>
      <c r="D312" s="40">
        <f t="shared" si="136"/>
        <v>977.94729980001057</v>
      </c>
      <c r="E312" s="36">
        <f t="shared" si="137"/>
        <v>150085.33094747004</v>
      </c>
      <c r="F312" s="81">
        <f t="shared" si="116"/>
        <v>5.2200000000000003E-2</v>
      </c>
      <c r="G312" s="41">
        <f t="shared" si="117"/>
        <v>2.5000000000000001E-2</v>
      </c>
      <c r="H312" s="42">
        <f t="shared" si="118"/>
        <v>7.7200000000000005E-2</v>
      </c>
      <c r="I312" s="100"/>
      <c r="J312" s="43">
        <f t="shared" si="119"/>
        <v>2726.68</v>
      </c>
      <c r="K312" s="40">
        <f t="shared" si="120"/>
        <v>1872.2177597549025</v>
      </c>
      <c r="L312" s="40">
        <f t="shared" si="121"/>
        <v>854.46224024509718</v>
      </c>
      <c r="M312" s="36">
        <f t="shared" si="138"/>
        <v>143156.73390843696</v>
      </c>
      <c r="N312" s="41">
        <f t="shared" si="122"/>
        <v>1.8499999999999999E-2</v>
      </c>
      <c r="O312" s="44">
        <f t="shared" si="123"/>
        <v>7.0699999999999999E-2</v>
      </c>
      <c r="Q312" s="34">
        <f t="shared" si="124"/>
        <v>277</v>
      </c>
      <c r="R312" s="40">
        <f t="shared" si="125"/>
        <v>234.34523263693023</v>
      </c>
      <c r="S312" s="40">
        <f t="shared" si="126"/>
        <v>160.90838189220779</v>
      </c>
      <c r="T312" s="40">
        <f t="shared" si="127"/>
        <v>73.436850744722435</v>
      </c>
      <c r="U312" s="45">
        <f t="shared" si="128"/>
        <v>2670.8047673630699</v>
      </c>
      <c r="V312" s="36">
        <f t="shared" si="129"/>
        <v>9632.8159729041181</v>
      </c>
      <c r="W312" s="57" t="e">
        <f t="shared" si="139"/>
        <v>#VALUE!</v>
      </c>
      <c r="X312" s="34" t="str">
        <f t="shared" si="130"/>
        <v/>
      </c>
      <c r="Y312" s="40">
        <f t="shared" si="131"/>
        <v>0</v>
      </c>
      <c r="Z312" s="40" t="str">
        <f t="shared" si="132"/>
        <v/>
      </c>
      <c r="AA312" s="40">
        <f t="shared" si="133"/>
        <v>0</v>
      </c>
      <c r="AB312" s="45">
        <f t="shared" si="134"/>
        <v>0</v>
      </c>
      <c r="AC312" s="36">
        <f t="shared" si="135"/>
        <v>0</v>
      </c>
    </row>
    <row r="313" spans="1:29" x14ac:dyDescent="0.2">
      <c r="A313" s="34">
        <f t="shared" si="113"/>
        <v>278</v>
      </c>
      <c r="B313" s="40">
        <f t="shared" si="114"/>
        <v>2905.16</v>
      </c>
      <c r="C313" s="40">
        <f t="shared" si="115"/>
        <v>1939.611037571276</v>
      </c>
      <c r="D313" s="40">
        <f t="shared" si="136"/>
        <v>965.54896242872394</v>
      </c>
      <c r="E313" s="36">
        <f t="shared" si="137"/>
        <v>148145.71990989876</v>
      </c>
      <c r="F313" s="81">
        <f t="shared" si="116"/>
        <v>5.2200000000000003E-2</v>
      </c>
      <c r="G313" s="41">
        <f t="shared" si="117"/>
        <v>2.5000000000000001E-2</v>
      </c>
      <c r="H313" s="42">
        <f t="shared" si="118"/>
        <v>7.7200000000000005E-2</v>
      </c>
      <c r="I313" s="100"/>
      <c r="J313" s="43">
        <f t="shared" si="119"/>
        <v>2726.68</v>
      </c>
      <c r="K313" s="40">
        <f t="shared" si="120"/>
        <v>1883.2482427227919</v>
      </c>
      <c r="L313" s="40">
        <f t="shared" si="121"/>
        <v>843.43175727720779</v>
      </c>
      <c r="M313" s="36">
        <f t="shared" si="138"/>
        <v>141273.48566571416</v>
      </c>
      <c r="N313" s="41">
        <f t="shared" si="122"/>
        <v>1.8499999999999999E-2</v>
      </c>
      <c r="O313" s="44">
        <f t="shared" si="123"/>
        <v>7.0699999999999999E-2</v>
      </c>
      <c r="Q313" s="34">
        <f t="shared" si="124"/>
        <v>278</v>
      </c>
      <c r="R313" s="40">
        <f t="shared" si="125"/>
        <v>183.47481182762226</v>
      </c>
      <c r="S313" s="40">
        <f t="shared" si="126"/>
        <v>126.72147105392884</v>
      </c>
      <c r="T313" s="40">
        <f t="shared" si="127"/>
        <v>56.753340773693424</v>
      </c>
      <c r="U313" s="45">
        <f t="shared" si="128"/>
        <v>2721.6851881723778</v>
      </c>
      <c r="V313" s="36">
        <f t="shared" si="129"/>
        <v>6784.409313677812</v>
      </c>
      <c r="W313" s="57" t="e">
        <f t="shared" si="139"/>
        <v>#VALUE!</v>
      </c>
      <c r="X313" s="34" t="str">
        <f t="shared" si="130"/>
        <v/>
      </c>
      <c r="Y313" s="40">
        <f t="shared" si="131"/>
        <v>0</v>
      </c>
      <c r="Z313" s="40" t="str">
        <f t="shared" si="132"/>
        <v/>
      </c>
      <c r="AA313" s="40">
        <f t="shared" si="133"/>
        <v>0</v>
      </c>
      <c r="AB313" s="45">
        <f t="shared" si="134"/>
        <v>0</v>
      </c>
      <c r="AC313" s="36">
        <f t="shared" si="135"/>
        <v>0</v>
      </c>
    </row>
    <row r="314" spans="1:29" x14ac:dyDescent="0.2">
      <c r="A314" s="34">
        <f t="shared" si="113"/>
        <v>279</v>
      </c>
      <c r="B314" s="40">
        <f t="shared" si="114"/>
        <v>2905.16</v>
      </c>
      <c r="C314" s="40">
        <f t="shared" si="115"/>
        <v>1952.0892019129842</v>
      </c>
      <c r="D314" s="40">
        <f t="shared" si="136"/>
        <v>953.07079808701553</v>
      </c>
      <c r="E314" s="36">
        <f t="shared" si="137"/>
        <v>146193.63070798578</v>
      </c>
      <c r="F314" s="81">
        <f t="shared" si="116"/>
        <v>5.2200000000000003E-2</v>
      </c>
      <c r="G314" s="41">
        <f t="shared" si="117"/>
        <v>2.5000000000000001E-2</v>
      </c>
      <c r="H314" s="42">
        <f t="shared" si="118"/>
        <v>7.7200000000000005E-2</v>
      </c>
      <c r="I314" s="100"/>
      <c r="J314" s="43">
        <f t="shared" si="119"/>
        <v>2726.69</v>
      </c>
      <c r="K314" s="40">
        <f t="shared" si="120"/>
        <v>1894.3537136195009</v>
      </c>
      <c r="L314" s="40">
        <f t="shared" si="121"/>
        <v>832.33628638049925</v>
      </c>
      <c r="M314" s="36">
        <f t="shared" si="138"/>
        <v>139379.13195209467</v>
      </c>
      <c r="N314" s="41">
        <f t="shared" si="122"/>
        <v>1.8499999999999999E-2</v>
      </c>
      <c r="O314" s="44">
        <f t="shared" si="123"/>
        <v>7.0699999999999999E-2</v>
      </c>
      <c r="Q314" s="34">
        <f t="shared" si="124"/>
        <v>279</v>
      </c>
      <c r="R314" s="40">
        <f t="shared" si="125"/>
        <v>130.94422971982161</v>
      </c>
      <c r="S314" s="40">
        <f t="shared" si="126"/>
        <v>90.972751513403153</v>
      </c>
      <c r="T314" s="40">
        <f t="shared" si="127"/>
        <v>39.971478206418446</v>
      </c>
      <c r="U314" s="45">
        <f t="shared" si="128"/>
        <v>2774.2157702801783</v>
      </c>
      <c r="V314" s="36">
        <f t="shared" si="129"/>
        <v>3919.2207918842309</v>
      </c>
      <c r="W314" s="57" t="e">
        <f t="shared" si="139"/>
        <v>#VALUE!</v>
      </c>
      <c r="X314" s="34" t="str">
        <f t="shared" si="130"/>
        <v/>
      </c>
      <c r="Y314" s="40">
        <f t="shared" si="131"/>
        <v>0</v>
      </c>
      <c r="Z314" s="40" t="str">
        <f t="shared" si="132"/>
        <v/>
      </c>
      <c r="AA314" s="40">
        <f t="shared" si="133"/>
        <v>0</v>
      </c>
      <c r="AB314" s="45">
        <f t="shared" si="134"/>
        <v>0</v>
      </c>
      <c r="AC314" s="36">
        <f t="shared" si="135"/>
        <v>0</v>
      </c>
    </row>
    <row r="315" spans="1:29" x14ac:dyDescent="0.2">
      <c r="A315" s="34">
        <f t="shared" si="113"/>
        <v>280</v>
      </c>
      <c r="B315" s="40">
        <f t="shared" si="114"/>
        <v>2905.15</v>
      </c>
      <c r="C315" s="40">
        <f t="shared" si="115"/>
        <v>1964.6376424452915</v>
      </c>
      <c r="D315" s="40">
        <f t="shared" si="136"/>
        <v>940.51235755470861</v>
      </c>
      <c r="E315" s="36">
        <f t="shared" si="137"/>
        <v>144228.99306554048</v>
      </c>
      <c r="F315" s="81">
        <f t="shared" si="116"/>
        <v>5.2200000000000003E-2</v>
      </c>
      <c r="G315" s="41">
        <f t="shared" si="117"/>
        <v>2.5000000000000001E-2</v>
      </c>
      <c r="H315" s="42">
        <f t="shared" si="118"/>
        <v>7.7200000000000005E-2</v>
      </c>
      <c r="I315" s="100"/>
      <c r="J315" s="43">
        <f t="shared" si="119"/>
        <v>2726.68</v>
      </c>
      <c r="K315" s="40">
        <f t="shared" si="120"/>
        <v>1905.5046142489086</v>
      </c>
      <c r="L315" s="40">
        <f t="shared" si="121"/>
        <v>821.17538575109108</v>
      </c>
      <c r="M315" s="36">
        <f t="shared" si="138"/>
        <v>137473.62733784577</v>
      </c>
      <c r="N315" s="41">
        <f t="shared" si="122"/>
        <v>1.8499999999999999E-2</v>
      </c>
      <c r="O315" s="44">
        <f t="shared" si="123"/>
        <v>7.0699999999999999E-2</v>
      </c>
      <c r="Q315" s="34">
        <f t="shared" si="124"/>
        <v>280</v>
      </c>
      <c r="R315" s="40">
        <f t="shared" si="125"/>
        <v>76.672026832393016</v>
      </c>
      <c r="S315" s="40">
        <f t="shared" si="126"/>
        <v>53.58128433354176</v>
      </c>
      <c r="T315" s="40">
        <f t="shared" si="127"/>
        <v>23.09074249885126</v>
      </c>
      <c r="U315" s="45">
        <f t="shared" si="128"/>
        <v>2828.4779731676072</v>
      </c>
      <c r="V315" s="36">
        <f t="shared" si="129"/>
        <v>1037.1615343830822</v>
      </c>
      <c r="W315" s="57" t="e">
        <f t="shared" si="139"/>
        <v>#VALUE!</v>
      </c>
      <c r="X315" s="34" t="str">
        <f t="shared" si="130"/>
        <v/>
      </c>
      <c r="Y315" s="40">
        <f t="shared" si="131"/>
        <v>0</v>
      </c>
      <c r="Z315" s="40" t="str">
        <f t="shared" si="132"/>
        <v/>
      </c>
      <c r="AA315" s="40">
        <f t="shared" si="133"/>
        <v>0</v>
      </c>
      <c r="AB315" s="45">
        <f t="shared" si="134"/>
        <v>0</v>
      </c>
      <c r="AC315" s="36">
        <f t="shared" si="135"/>
        <v>0</v>
      </c>
    </row>
    <row r="316" spans="1:29" x14ac:dyDescent="0.2">
      <c r="A316" s="34">
        <f t="shared" si="113"/>
        <v>281</v>
      </c>
      <c r="B316" s="40">
        <f t="shared" si="114"/>
        <v>2905.15</v>
      </c>
      <c r="C316" s="40">
        <f t="shared" si="115"/>
        <v>1977.2768112783565</v>
      </c>
      <c r="D316" s="40">
        <f t="shared" si="136"/>
        <v>927.87318872164371</v>
      </c>
      <c r="E316" s="36">
        <f t="shared" si="137"/>
        <v>142251.71625426211</v>
      </c>
      <c r="F316" s="81">
        <f t="shared" si="116"/>
        <v>5.2200000000000003E-2</v>
      </c>
      <c r="G316" s="41">
        <f t="shared" si="117"/>
        <v>2.5000000000000001E-2</v>
      </c>
      <c r="H316" s="42">
        <f t="shared" si="118"/>
        <v>7.7200000000000005E-2</v>
      </c>
      <c r="I316" s="100"/>
      <c r="J316" s="43">
        <f t="shared" si="119"/>
        <v>2726.69</v>
      </c>
      <c r="K316" s="40">
        <f t="shared" si="120"/>
        <v>1916.7412122678588</v>
      </c>
      <c r="L316" s="40">
        <f t="shared" si="121"/>
        <v>809.94878773214134</v>
      </c>
      <c r="M316" s="36">
        <f t="shared" si="138"/>
        <v>135556.8861255779</v>
      </c>
      <c r="N316" s="41">
        <f t="shared" si="122"/>
        <v>1.8499999999999999E-2</v>
      </c>
      <c r="O316" s="44">
        <f t="shared" si="123"/>
        <v>7.0699999999999999E-2</v>
      </c>
      <c r="Q316" s="34">
        <f t="shared" si="124"/>
        <v>281</v>
      </c>
      <c r="R316" s="40">
        <f t="shared" si="125"/>
        <v>20.571312156350327</v>
      </c>
      <c r="S316" s="40">
        <f t="shared" si="126"/>
        <v>14.460702116276668</v>
      </c>
      <c r="T316" s="40">
        <f t="shared" si="127"/>
        <v>6.1106100400736594</v>
      </c>
      <c r="U316" s="45">
        <f t="shared" si="128"/>
        <v>1022.7008322668055</v>
      </c>
      <c r="V316" s="36">
        <f t="shared" si="129"/>
        <v>0</v>
      </c>
      <c r="W316" s="57" t="e">
        <f t="shared" si="139"/>
        <v>#VALUE!</v>
      </c>
      <c r="X316" s="34" t="str">
        <f t="shared" si="130"/>
        <v/>
      </c>
      <c r="Y316" s="40">
        <f t="shared" si="131"/>
        <v>0</v>
      </c>
      <c r="Z316" s="40" t="str">
        <f t="shared" si="132"/>
        <v/>
      </c>
      <c r="AA316" s="40">
        <f t="shared" si="133"/>
        <v>0</v>
      </c>
      <c r="AB316" s="45">
        <f t="shared" si="134"/>
        <v>0</v>
      </c>
      <c r="AC316" s="36">
        <f t="shared" si="135"/>
        <v>0</v>
      </c>
    </row>
    <row r="317" spans="1:29" x14ac:dyDescent="0.2">
      <c r="A317" s="34">
        <f t="shared" si="113"/>
        <v>282</v>
      </c>
      <c r="B317" s="40">
        <f t="shared" si="114"/>
        <v>2905.16</v>
      </c>
      <c r="C317" s="40">
        <f t="shared" si="115"/>
        <v>1990.0072920975804</v>
      </c>
      <c r="D317" s="40">
        <f t="shared" si="136"/>
        <v>915.15270790241959</v>
      </c>
      <c r="E317" s="36">
        <f t="shared" si="137"/>
        <v>140261.70896216453</v>
      </c>
      <c r="F317" s="81">
        <f t="shared" si="116"/>
        <v>5.2200000000000003E-2</v>
      </c>
      <c r="G317" s="41">
        <f t="shared" si="117"/>
        <v>2.5000000000000001E-2</v>
      </c>
      <c r="H317" s="42">
        <f t="shared" si="118"/>
        <v>7.7200000000000005E-2</v>
      </c>
      <c r="I317" s="100"/>
      <c r="J317" s="43">
        <f t="shared" si="119"/>
        <v>2726.69</v>
      </c>
      <c r="K317" s="40">
        <f t="shared" si="120"/>
        <v>1928.0340125768034</v>
      </c>
      <c r="L317" s="40">
        <f t="shared" si="121"/>
        <v>798.65598742319651</v>
      </c>
      <c r="M317" s="36">
        <f t="shared" si="138"/>
        <v>133628.85211300111</v>
      </c>
      <c r="N317" s="41">
        <f t="shared" si="122"/>
        <v>1.8499999999999999E-2</v>
      </c>
      <c r="O317" s="44">
        <f t="shared" si="123"/>
        <v>7.0699999999999999E-2</v>
      </c>
      <c r="Q317" s="34" t="str">
        <f t="shared" si="124"/>
        <v/>
      </c>
      <c r="R317" s="40">
        <f t="shared" si="125"/>
        <v>0</v>
      </c>
      <c r="S317" s="40" t="str">
        <f t="shared" si="126"/>
        <v/>
      </c>
      <c r="T317" s="40">
        <f t="shared" si="127"/>
        <v>0</v>
      </c>
      <c r="U317" s="45">
        <f t="shared" si="128"/>
        <v>0</v>
      </c>
      <c r="V317" s="36">
        <f t="shared" si="129"/>
        <v>0</v>
      </c>
      <c r="W317" s="57" t="e">
        <f t="shared" si="139"/>
        <v>#VALUE!</v>
      </c>
      <c r="X317" s="34" t="str">
        <f t="shared" si="130"/>
        <v/>
      </c>
      <c r="Y317" s="40">
        <f t="shared" si="131"/>
        <v>0</v>
      </c>
      <c r="Z317" s="40" t="str">
        <f t="shared" si="132"/>
        <v/>
      </c>
      <c r="AA317" s="40">
        <f t="shared" si="133"/>
        <v>0</v>
      </c>
      <c r="AB317" s="45">
        <f t="shared" si="134"/>
        <v>0</v>
      </c>
      <c r="AC317" s="36">
        <f t="shared" si="135"/>
        <v>0</v>
      </c>
    </row>
    <row r="318" spans="1:29" x14ac:dyDescent="0.2">
      <c r="A318" s="34">
        <f t="shared" si="113"/>
        <v>283</v>
      </c>
      <c r="B318" s="40">
        <f t="shared" si="114"/>
        <v>2905.15</v>
      </c>
      <c r="C318" s="40">
        <f t="shared" si="115"/>
        <v>2002.799672343408</v>
      </c>
      <c r="D318" s="40">
        <f t="shared" si="136"/>
        <v>902.35032765659196</v>
      </c>
      <c r="E318" s="36">
        <f t="shared" si="137"/>
        <v>138258.90928982111</v>
      </c>
      <c r="F318" s="81">
        <f t="shared" si="116"/>
        <v>5.2200000000000003E-2</v>
      </c>
      <c r="G318" s="41">
        <f t="shared" si="117"/>
        <v>2.5000000000000001E-2</v>
      </c>
      <c r="H318" s="42">
        <f t="shared" si="118"/>
        <v>7.7200000000000005E-2</v>
      </c>
      <c r="I318" s="100"/>
      <c r="J318" s="43">
        <f t="shared" si="119"/>
        <v>2726.68</v>
      </c>
      <c r="K318" s="40">
        <f t="shared" si="120"/>
        <v>1939.3833463009018</v>
      </c>
      <c r="L318" s="40">
        <f t="shared" si="121"/>
        <v>787.2966536990981</v>
      </c>
      <c r="M318" s="36">
        <f t="shared" si="138"/>
        <v>131689.46876670021</v>
      </c>
      <c r="N318" s="41">
        <f t="shared" si="122"/>
        <v>1.8499999999999999E-2</v>
      </c>
      <c r="O318" s="44">
        <f t="shared" si="123"/>
        <v>7.0699999999999999E-2</v>
      </c>
      <c r="Q318" s="34" t="str">
        <f t="shared" si="124"/>
        <v/>
      </c>
      <c r="R318" s="40">
        <f t="shared" si="125"/>
        <v>0</v>
      </c>
      <c r="S318" s="40" t="str">
        <f t="shared" si="126"/>
        <v/>
      </c>
      <c r="T318" s="40">
        <f t="shared" si="127"/>
        <v>0</v>
      </c>
      <c r="U318" s="45">
        <f t="shared" si="128"/>
        <v>0</v>
      </c>
      <c r="V318" s="36">
        <f t="shared" si="129"/>
        <v>0</v>
      </c>
      <c r="W318" s="57" t="e">
        <f t="shared" si="139"/>
        <v>#VALUE!</v>
      </c>
      <c r="X318" s="34" t="str">
        <f t="shared" si="130"/>
        <v/>
      </c>
      <c r="Y318" s="40">
        <f t="shared" si="131"/>
        <v>0</v>
      </c>
      <c r="Z318" s="40" t="str">
        <f t="shared" si="132"/>
        <v/>
      </c>
      <c r="AA318" s="40">
        <f t="shared" si="133"/>
        <v>0</v>
      </c>
      <c r="AB318" s="45">
        <f t="shared" si="134"/>
        <v>0</v>
      </c>
      <c r="AC318" s="36">
        <f t="shared" si="135"/>
        <v>0</v>
      </c>
    </row>
    <row r="319" spans="1:29" x14ac:dyDescent="0.2">
      <c r="A319" s="34">
        <f t="shared" si="113"/>
        <v>284</v>
      </c>
      <c r="B319" s="40">
        <f t="shared" si="114"/>
        <v>2905.16</v>
      </c>
      <c r="C319" s="40">
        <f t="shared" si="115"/>
        <v>2015.6943502354839</v>
      </c>
      <c r="D319" s="40">
        <f t="shared" si="136"/>
        <v>889.46564976451589</v>
      </c>
      <c r="E319" s="36">
        <f t="shared" si="137"/>
        <v>136243.21493958562</v>
      </c>
      <c r="F319" s="81">
        <f t="shared" si="116"/>
        <v>5.2200000000000003E-2</v>
      </c>
      <c r="G319" s="41">
        <f t="shared" si="117"/>
        <v>2.5000000000000001E-2</v>
      </c>
      <c r="H319" s="42">
        <f t="shared" si="118"/>
        <v>7.7200000000000005E-2</v>
      </c>
      <c r="I319" s="100"/>
      <c r="J319" s="43">
        <f t="shared" si="119"/>
        <v>2726.69</v>
      </c>
      <c r="K319" s="40">
        <f t="shared" si="120"/>
        <v>1950.8195465161912</v>
      </c>
      <c r="L319" s="40">
        <f t="shared" si="121"/>
        <v>775.87045348380877</v>
      </c>
      <c r="M319" s="36">
        <f t="shared" si="138"/>
        <v>129738.64922018403</v>
      </c>
      <c r="N319" s="41">
        <f t="shared" si="122"/>
        <v>1.8499999999999999E-2</v>
      </c>
      <c r="O319" s="44">
        <f t="shared" si="123"/>
        <v>7.0699999999999999E-2</v>
      </c>
      <c r="Q319" s="34" t="str">
        <f t="shared" si="124"/>
        <v/>
      </c>
      <c r="R319" s="40">
        <f t="shared" si="125"/>
        <v>0</v>
      </c>
      <c r="S319" s="40" t="str">
        <f t="shared" si="126"/>
        <v/>
      </c>
      <c r="T319" s="40">
        <f t="shared" si="127"/>
        <v>0</v>
      </c>
      <c r="U319" s="45">
        <f t="shared" si="128"/>
        <v>0</v>
      </c>
      <c r="V319" s="36">
        <f t="shared" si="129"/>
        <v>0</v>
      </c>
      <c r="W319" s="57" t="e">
        <f t="shared" si="139"/>
        <v>#VALUE!</v>
      </c>
      <c r="X319" s="34" t="str">
        <f t="shared" si="130"/>
        <v/>
      </c>
      <c r="Y319" s="40">
        <f t="shared" si="131"/>
        <v>0</v>
      </c>
      <c r="Z319" s="40" t="str">
        <f t="shared" si="132"/>
        <v/>
      </c>
      <c r="AA319" s="40">
        <f t="shared" si="133"/>
        <v>0</v>
      </c>
      <c r="AB319" s="45">
        <f t="shared" si="134"/>
        <v>0</v>
      </c>
      <c r="AC319" s="36">
        <f t="shared" si="135"/>
        <v>0</v>
      </c>
    </row>
    <row r="320" spans="1:29" x14ac:dyDescent="0.2">
      <c r="A320" s="34">
        <f t="shared" si="113"/>
        <v>285</v>
      </c>
      <c r="B320" s="40">
        <f t="shared" si="114"/>
        <v>2905.16</v>
      </c>
      <c r="C320" s="40">
        <f t="shared" si="115"/>
        <v>2028.6619838886654</v>
      </c>
      <c r="D320" s="40">
        <f t="shared" si="136"/>
        <v>876.49801611133432</v>
      </c>
      <c r="E320" s="36">
        <f t="shared" si="137"/>
        <v>134214.55295569697</v>
      </c>
      <c r="F320" s="81">
        <f t="shared" si="116"/>
        <v>5.2200000000000003E-2</v>
      </c>
      <c r="G320" s="41">
        <f t="shared" si="117"/>
        <v>2.5000000000000001E-2</v>
      </c>
      <c r="H320" s="42">
        <f t="shared" si="118"/>
        <v>7.7200000000000005E-2</v>
      </c>
      <c r="I320" s="100"/>
      <c r="J320" s="43">
        <f t="shared" si="119"/>
        <v>2726.68</v>
      </c>
      <c r="K320" s="40">
        <f t="shared" si="120"/>
        <v>1962.3031250110821</v>
      </c>
      <c r="L320" s="40">
        <f t="shared" si="121"/>
        <v>764.37687498891762</v>
      </c>
      <c r="M320" s="36">
        <f t="shared" si="138"/>
        <v>127776.34609517295</v>
      </c>
      <c r="N320" s="41">
        <f t="shared" si="122"/>
        <v>1.8499999999999999E-2</v>
      </c>
      <c r="O320" s="44">
        <f t="shared" si="123"/>
        <v>7.0699999999999999E-2</v>
      </c>
      <c r="Q320" s="34" t="str">
        <f t="shared" si="124"/>
        <v/>
      </c>
      <c r="R320" s="40">
        <f t="shared" si="125"/>
        <v>0</v>
      </c>
      <c r="S320" s="40" t="str">
        <f t="shared" si="126"/>
        <v/>
      </c>
      <c r="T320" s="40">
        <f t="shared" si="127"/>
        <v>0</v>
      </c>
      <c r="U320" s="45">
        <f t="shared" si="128"/>
        <v>0</v>
      </c>
      <c r="V320" s="36">
        <f t="shared" si="129"/>
        <v>0</v>
      </c>
      <c r="W320" s="57" t="e">
        <f t="shared" si="139"/>
        <v>#VALUE!</v>
      </c>
      <c r="X320" s="34" t="str">
        <f t="shared" si="130"/>
        <v/>
      </c>
      <c r="Y320" s="40">
        <f t="shared" si="131"/>
        <v>0</v>
      </c>
      <c r="Z320" s="40" t="str">
        <f t="shared" si="132"/>
        <v/>
      </c>
      <c r="AA320" s="40">
        <f t="shared" si="133"/>
        <v>0</v>
      </c>
      <c r="AB320" s="45">
        <f t="shared" si="134"/>
        <v>0</v>
      </c>
      <c r="AC320" s="36">
        <f t="shared" si="135"/>
        <v>0</v>
      </c>
    </row>
    <row r="321" spans="1:29" x14ac:dyDescent="0.2">
      <c r="A321" s="34">
        <f t="shared" si="113"/>
        <v>286</v>
      </c>
      <c r="B321" s="40">
        <f t="shared" si="114"/>
        <v>2905.15</v>
      </c>
      <c r="C321" s="40">
        <f t="shared" si="115"/>
        <v>2041.7030426516831</v>
      </c>
      <c r="D321" s="40">
        <f t="shared" si="136"/>
        <v>863.44695734831714</v>
      </c>
      <c r="E321" s="36">
        <f t="shared" si="137"/>
        <v>132172.8499130453</v>
      </c>
      <c r="F321" s="81">
        <f t="shared" si="116"/>
        <v>5.2200000000000003E-2</v>
      </c>
      <c r="G321" s="41">
        <f t="shared" si="117"/>
        <v>2.5000000000000001E-2</v>
      </c>
      <c r="H321" s="42">
        <f t="shared" si="118"/>
        <v>7.7200000000000005E-2</v>
      </c>
      <c r="I321" s="100"/>
      <c r="J321" s="43">
        <f t="shared" si="119"/>
        <v>2726.68</v>
      </c>
      <c r="K321" s="40">
        <f t="shared" si="120"/>
        <v>1973.864360922606</v>
      </c>
      <c r="L321" s="40">
        <f t="shared" si="121"/>
        <v>752.81563907739394</v>
      </c>
      <c r="M321" s="36">
        <f t="shared" si="138"/>
        <v>125802.48173425034</v>
      </c>
      <c r="N321" s="41">
        <f t="shared" si="122"/>
        <v>1.8499999999999999E-2</v>
      </c>
      <c r="O321" s="44">
        <f t="shared" si="123"/>
        <v>7.0699999999999999E-2</v>
      </c>
      <c r="Q321" s="34" t="str">
        <f t="shared" si="124"/>
        <v/>
      </c>
      <c r="R321" s="40">
        <f t="shared" si="125"/>
        <v>0</v>
      </c>
      <c r="S321" s="40" t="str">
        <f t="shared" si="126"/>
        <v/>
      </c>
      <c r="T321" s="40">
        <f t="shared" si="127"/>
        <v>0</v>
      </c>
      <c r="U321" s="45">
        <f t="shared" si="128"/>
        <v>0</v>
      </c>
      <c r="V321" s="36">
        <f t="shared" si="129"/>
        <v>0</v>
      </c>
      <c r="W321" s="57" t="e">
        <f t="shared" si="139"/>
        <v>#VALUE!</v>
      </c>
      <c r="X321" s="34" t="str">
        <f t="shared" si="130"/>
        <v/>
      </c>
      <c r="Y321" s="40">
        <f t="shared" si="131"/>
        <v>0</v>
      </c>
      <c r="Z321" s="40" t="str">
        <f t="shared" si="132"/>
        <v/>
      </c>
      <c r="AA321" s="40">
        <f t="shared" si="133"/>
        <v>0</v>
      </c>
      <c r="AB321" s="45">
        <f t="shared" si="134"/>
        <v>0</v>
      </c>
      <c r="AC321" s="36">
        <f t="shared" si="135"/>
        <v>0</v>
      </c>
    </row>
    <row r="322" spans="1:29" x14ac:dyDescent="0.2">
      <c r="A322" s="34">
        <f t="shared" si="113"/>
        <v>287</v>
      </c>
      <c r="B322" s="40">
        <f t="shared" si="114"/>
        <v>2905.16</v>
      </c>
      <c r="C322" s="40">
        <f t="shared" si="115"/>
        <v>2054.8479988927415</v>
      </c>
      <c r="D322" s="40">
        <f t="shared" si="136"/>
        <v>850.3120011072582</v>
      </c>
      <c r="E322" s="36">
        <f t="shared" si="137"/>
        <v>130118.00191415256</v>
      </c>
      <c r="F322" s="81">
        <f t="shared" si="116"/>
        <v>5.2200000000000003E-2</v>
      </c>
      <c r="G322" s="41">
        <f t="shared" si="117"/>
        <v>2.5000000000000001E-2</v>
      </c>
      <c r="H322" s="42">
        <f t="shared" si="118"/>
        <v>7.7200000000000005E-2</v>
      </c>
      <c r="I322" s="100"/>
      <c r="J322" s="43">
        <f t="shared" si="119"/>
        <v>2726.69</v>
      </c>
      <c r="K322" s="40">
        <f t="shared" si="120"/>
        <v>1985.5037117823754</v>
      </c>
      <c r="L322" s="40">
        <f t="shared" si="121"/>
        <v>741.18628821762479</v>
      </c>
      <c r="M322" s="36">
        <f t="shared" si="138"/>
        <v>123816.97802246796</v>
      </c>
      <c r="N322" s="41">
        <f t="shared" si="122"/>
        <v>1.8499999999999999E-2</v>
      </c>
      <c r="O322" s="44">
        <f t="shared" si="123"/>
        <v>7.0699999999999999E-2</v>
      </c>
      <c r="Q322" s="34" t="str">
        <f t="shared" si="124"/>
        <v/>
      </c>
      <c r="R322" s="40">
        <f t="shared" si="125"/>
        <v>0</v>
      </c>
      <c r="S322" s="40" t="str">
        <f t="shared" si="126"/>
        <v/>
      </c>
      <c r="T322" s="40">
        <f t="shared" si="127"/>
        <v>0</v>
      </c>
      <c r="U322" s="45">
        <f t="shared" si="128"/>
        <v>0</v>
      </c>
      <c r="V322" s="36">
        <f t="shared" si="129"/>
        <v>0</v>
      </c>
      <c r="W322" s="57" t="e">
        <f t="shared" si="139"/>
        <v>#VALUE!</v>
      </c>
      <c r="X322" s="34" t="str">
        <f t="shared" si="130"/>
        <v/>
      </c>
      <c r="Y322" s="40">
        <f t="shared" si="131"/>
        <v>0</v>
      </c>
      <c r="Z322" s="40" t="str">
        <f t="shared" si="132"/>
        <v/>
      </c>
      <c r="AA322" s="40">
        <f t="shared" si="133"/>
        <v>0</v>
      </c>
      <c r="AB322" s="45">
        <f t="shared" si="134"/>
        <v>0</v>
      </c>
      <c r="AC322" s="36">
        <f t="shared" si="135"/>
        <v>0</v>
      </c>
    </row>
    <row r="323" spans="1:29" x14ac:dyDescent="0.2">
      <c r="A323" s="46">
        <f t="shared" si="113"/>
        <v>288</v>
      </c>
      <c r="B323" s="47">
        <f t="shared" si="114"/>
        <v>2905.15</v>
      </c>
      <c r="C323" s="47">
        <f t="shared" si="115"/>
        <v>2068.0575210189518</v>
      </c>
      <c r="D323" s="47">
        <f t="shared" si="136"/>
        <v>837.0924789810482</v>
      </c>
      <c r="E323" s="48">
        <f t="shared" si="137"/>
        <v>128049.9443931336</v>
      </c>
      <c r="F323" s="81">
        <f t="shared" si="116"/>
        <v>5.2200000000000003E-2</v>
      </c>
      <c r="G323" s="49">
        <f t="shared" si="117"/>
        <v>2.5000000000000001E-2</v>
      </c>
      <c r="H323" s="50">
        <f t="shared" si="118"/>
        <v>7.7200000000000005E-2</v>
      </c>
      <c r="I323" s="100"/>
      <c r="J323" s="43">
        <f t="shared" si="119"/>
        <v>2726.68</v>
      </c>
      <c r="K323" s="40">
        <f t="shared" si="120"/>
        <v>1997.1916378176261</v>
      </c>
      <c r="L323" s="47">
        <f t="shared" si="121"/>
        <v>729.48836218237375</v>
      </c>
      <c r="M323" s="48">
        <f t="shared" si="138"/>
        <v>121819.78638465033</v>
      </c>
      <c r="N323" s="49">
        <f t="shared" si="122"/>
        <v>1.8499999999999999E-2</v>
      </c>
      <c r="O323" s="44">
        <f t="shared" si="123"/>
        <v>7.0699999999999999E-2</v>
      </c>
      <c r="P323" s="51"/>
      <c r="Q323" s="46" t="str">
        <f t="shared" si="124"/>
        <v/>
      </c>
      <c r="R323" s="40">
        <f t="shared" si="125"/>
        <v>0</v>
      </c>
      <c r="S323" s="47" t="str">
        <f t="shared" si="126"/>
        <v/>
      </c>
      <c r="T323" s="47">
        <f t="shared" si="127"/>
        <v>0</v>
      </c>
      <c r="U323" s="52">
        <f t="shared" si="128"/>
        <v>0</v>
      </c>
      <c r="V323" s="48">
        <f t="shared" si="129"/>
        <v>0</v>
      </c>
      <c r="W323" s="57" t="e">
        <f t="shared" si="139"/>
        <v>#VALUE!</v>
      </c>
      <c r="X323" s="34" t="str">
        <f t="shared" si="130"/>
        <v/>
      </c>
      <c r="Y323" s="40">
        <f t="shared" si="131"/>
        <v>0</v>
      </c>
      <c r="Z323" s="47" t="str">
        <f t="shared" si="132"/>
        <v/>
      </c>
      <c r="AA323" s="40">
        <f t="shared" si="133"/>
        <v>0</v>
      </c>
      <c r="AB323" s="52">
        <f t="shared" si="134"/>
        <v>0</v>
      </c>
      <c r="AC323" s="48">
        <f t="shared" si="135"/>
        <v>0</v>
      </c>
    </row>
    <row r="324" spans="1:29" x14ac:dyDescent="0.2">
      <c r="A324" s="34">
        <f t="shared" si="113"/>
        <v>289</v>
      </c>
      <c r="B324" s="40">
        <f t="shared" si="114"/>
        <v>2905.15</v>
      </c>
      <c r="C324" s="40">
        <f t="shared" si="115"/>
        <v>2081.362024404174</v>
      </c>
      <c r="D324" s="40">
        <f t="shared" si="136"/>
        <v>823.7879755958262</v>
      </c>
      <c r="E324" s="36">
        <f t="shared" si="137"/>
        <v>125968.58236872943</v>
      </c>
      <c r="F324" s="81">
        <f t="shared" si="116"/>
        <v>5.2200000000000003E-2</v>
      </c>
      <c r="G324" s="41">
        <f t="shared" si="117"/>
        <v>2.5000000000000001E-2</v>
      </c>
      <c r="H324" s="42">
        <f t="shared" si="118"/>
        <v>7.7200000000000005E-2</v>
      </c>
      <c r="I324" s="100"/>
      <c r="J324" s="43">
        <f t="shared" si="119"/>
        <v>2726.69</v>
      </c>
      <c r="K324" s="40">
        <f t="shared" si="120"/>
        <v>2008.9684252171019</v>
      </c>
      <c r="L324" s="40">
        <f t="shared" si="121"/>
        <v>717.72157478289819</v>
      </c>
      <c r="M324" s="36">
        <f t="shared" si="138"/>
        <v>119810.81795943323</v>
      </c>
      <c r="N324" s="41">
        <f t="shared" si="122"/>
        <v>1.8499999999999999E-2</v>
      </c>
      <c r="O324" s="44">
        <f t="shared" si="123"/>
        <v>7.0699999999999999E-2</v>
      </c>
      <c r="Q324" s="34" t="str">
        <f t="shared" si="124"/>
        <v/>
      </c>
      <c r="R324" s="40">
        <f t="shared" si="125"/>
        <v>0</v>
      </c>
      <c r="S324" s="40" t="str">
        <f t="shared" si="126"/>
        <v/>
      </c>
      <c r="T324" s="40">
        <f t="shared" si="127"/>
        <v>0</v>
      </c>
      <c r="U324" s="45">
        <f t="shared" si="128"/>
        <v>0</v>
      </c>
      <c r="V324" s="36">
        <f t="shared" si="129"/>
        <v>0</v>
      </c>
      <c r="W324" s="57" t="e">
        <f t="shared" si="139"/>
        <v>#VALUE!</v>
      </c>
      <c r="X324" s="34" t="str">
        <f t="shared" si="130"/>
        <v/>
      </c>
      <c r="Y324" s="40">
        <f t="shared" si="131"/>
        <v>0</v>
      </c>
      <c r="Z324" s="40" t="str">
        <f t="shared" si="132"/>
        <v/>
      </c>
      <c r="AA324" s="40">
        <f t="shared" si="133"/>
        <v>0</v>
      </c>
      <c r="AB324" s="45">
        <f t="shared" si="134"/>
        <v>0</v>
      </c>
      <c r="AC324" s="36">
        <f t="shared" si="135"/>
        <v>0</v>
      </c>
    </row>
    <row r="325" spans="1:29" x14ac:dyDescent="0.2">
      <c r="A325" s="34">
        <f t="shared" si="113"/>
        <v>290</v>
      </c>
      <c r="B325" s="40">
        <f t="shared" si="114"/>
        <v>2905.16</v>
      </c>
      <c r="C325" s="40">
        <f t="shared" si="115"/>
        <v>2094.7621200945073</v>
      </c>
      <c r="D325" s="40">
        <f t="shared" si="136"/>
        <v>810.39787990549269</v>
      </c>
      <c r="E325" s="36">
        <f t="shared" si="137"/>
        <v>123873.82024863492</v>
      </c>
      <c r="F325" s="81">
        <f t="shared" si="116"/>
        <v>5.2200000000000003E-2</v>
      </c>
      <c r="G325" s="41">
        <f t="shared" si="117"/>
        <v>2.5000000000000001E-2</v>
      </c>
      <c r="H325" s="42">
        <f t="shared" si="118"/>
        <v>7.7200000000000005E-2</v>
      </c>
      <c r="I325" s="100"/>
      <c r="J325" s="43">
        <f t="shared" si="119"/>
        <v>2726.69</v>
      </c>
      <c r="K325" s="40">
        <f t="shared" si="120"/>
        <v>2020.8045975223395</v>
      </c>
      <c r="L325" s="40">
        <f t="shared" si="121"/>
        <v>705.8854024776607</v>
      </c>
      <c r="M325" s="36">
        <f t="shared" si="138"/>
        <v>117790.0133619109</v>
      </c>
      <c r="N325" s="41">
        <f t="shared" si="122"/>
        <v>1.8499999999999999E-2</v>
      </c>
      <c r="O325" s="44">
        <f t="shared" si="123"/>
        <v>7.0699999999999999E-2</v>
      </c>
      <c r="Q325" s="34" t="str">
        <f t="shared" si="124"/>
        <v/>
      </c>
      <c r="R325" s="40">
        <f t="shared" si="125"/>
        <v>0</v>
      </c>
      <c r="S325" s="40" t="str">
        <f t="shared" si="126"/>
        <v/>
      </c>
      <c r="T325" s="40">
        <f t="shared" si="127"/>
        <v>0</v>
      </c>
      <c r="U325" s="45">
        <f t="shared" si="128"/>
        <v>0</v>
      </c>
      <c r="V325" s="36">
        <f t="shared" si="129"/>
        <v>0</v>
      </c>
      <c r="W325" s="57" t="e">
        <f t="shared" si="139"/>
        <v>#VALUE!</v>
      </c>
      <c r="X325" s="34" t="str">
        <f t="shared" si="130"/>
        <v/>
      </c>
      <c r="Y325" s="40">
        <f t="shared" si="131"/>
        <v>0</v>
      </c>
      <c r="Z325" s="40" t="str">
        <f t="shared" si="132"/>
        <v/>
      </c>
      <c r="AA325" s="40">
        <f t="shared" si="133"/>
        <v>0</v>
      </c>
      <c r="AB325" s="45">
        <f t="shared" si="134"/>
        <v>0</v>
      </c>
      <c r="AC325" s="36">
        <f t="shared" si="135"/>
        <v>0</v>
      </c>
    </row>
    <row r="326" spans="1:29" x14ac:dyDescent="0.2">
      <c r="A326" s="34">
        <f t="shared" si="113"/>
        <v>291</v>
      </c>
      <c r="B326" s="40">
        <f t="shared" si="114"/>
        <v>2905.15</v>
      </c>
      <c r="C326" s="40">
        <f t="shared" si="115"/>
        <v>2108.2284230671153</v>
      </c>
      <c r="D326" s="40">
        <f t="shared" si="136"/>
        <v>796.9215769328847</v>
      </c>
      <c r="E326" s="36">
        <f t="shared" si="137"/>
        <v>121765.5918255678</v>
      </c>
      <c r="F326" s="81">
        <f t="shared" si="116"/>
        <v>5.2200000000000003E-2</v>
      </c>
      <c r="G326" s="41">
        <f t="shared" si="117"/>
        <v>2.5000000000000001E-2</v>
      </c>
      <c r="H326" s="42">
        <f t="shared" si="118"/>
        <v>7.7200000000000005E-2</v>
      </c>
      <c r="I326" s="100"/>
      <c r="J326" s="43">
        <f t="shared" si="119"/>
        <v>2726.68</v>
      </c>
      <c r="K326" s="40">
        <f t="shared" si="120"/>
        <v>2032.7005046094082</v>
      </c>
      <c r="L326" s="40">
        <f t="shared" si="121"/>
        <v>693.97949539059164</v>
      </c>
      <c r="M326" s="36">
        <f t="shared" si="138"/>
        <v>115757.31285730148</v>
      </c>
      <c r="N326" s="41">
        <f t="shared" si="122"/>
        <v>1.8499999999999999E-2</v>
      </c>
      <c r="O326" s="44">
        <f t="shared" si="123"/>
        <v>7.0699999999999999E-2</v>
      </c>
      <c r="Q326" s="34" t="str">
        <f t="shared" si="124"/>
        <v/>
      </c>
      <c r="R326" s="40">
        <f t="shared" si="125"/>
        <v>0</v>
      </c>
      <c r="S326" s="40" t="str">
        <f t="shared" si="126"/>
        <v/>
      </c>
      <c r="T326" s="40">
        <f t="shared" si="127"/>
        <v>0</v>
      </c>
      <c r="U326" s="45">
        <f t="shared" si="128"/>
        <v>0</v>
      </c>
      <c r="V326" s="36">
        <f t="shared" si="129"/>
        <v>0</v>
      </c>
      <c r="W326" s="57" t="e">
        <f t="shared" si="139"/>
        <v>#VALUE!</v>
      </c>
      <c r="X326" s="34" t="str">
        <f t="shared" si="130"/>
        <v/>
      </c>
      <c r="Y326" s="40">
        <f t="shared" si="131"/>
        <v>0</v>
      </c>
      <c r="Z326" s="40" t="str">
        <f t="shared" si="132"/>
        <v/>
      </c>
      <c r="AA326" s="40">
        <f t="shared" si="133"/>
        <v>0</v>
      </c>
      <c r="AB326" s="45">
        <f t="shared" si="134"/>
        <v>0</v>
      </c>
      <c r="AC326" s="36">
        <f t="shared" si="135"/>
        <v>0</v>
      </c>
    </row>
    <row r="327" spans="1:29" x14ac:dyDescent="0.2">
      <c r="A327" s="34">
        <f t="shared" si="113"/>
        <v>292</v>
      </c>
      <c r="B327" s="40">
        <f t="shared" si="114"/>
        <v>2905.16</v>
      </c>
      <c r="C327" s="40">
        <f t="shared" si="115"/>
        <v>2121.8013592555135</v>
      </c>
      <c r="D327" s="40">
        <f t="shared" si="136"/>
        <v>783.35864074448625</v>
      </c>
      <c r="E327" s="36">
        <f t="shared" si="137"/>
        <v>119643.79046631229</v>
      </c>
      <c r="F327" s="81">
        <f t="shared" si="116"/>
        <v>5.2200000000000003E-2</v>
      </c>
      <c r="G327" s="41">
        <f t="shared" si="117"/>
        <v>2.5000000000000001E-2</v>
      </c>
      <c r="H327" s="42">
        <f t="shared" si="118"/>
        <v>7.7200000000000005E-2</v>
      </c>
      <c r="I327" s="100"/>
      <c r="J327" s="43">
        <f t="shared" si="119"/>
        <v>2726.69</v>
      </c>
      <c r="K327" s="40">
        <f t="shared" si="120"/>
        <v>2044.6864984157323</v>
      </c>
      <c r="L327" s="40">
        <f t="shared" si="121"/>
        <v>682.00350158426784</v>
      </c>
      <c r="M327" s="36">
        <f t="shared" si="138"/>
        <v>113712.62635888575</v>
      </c>
      <c r="N327" s="41">
        <f t="shared" si="122"/>
        <v>1.8499999999999999E-2</v>
      </c>
      <c r="O327" s="44">
        <f t="shared" si="123"/>
        <v>7.0699999999999999E-2</v>
      </c>
      <c r="Q327" s="34" t="str">
        <f t="shared" si="124"/>
        <v/>
      </c>
      <c r="R327" s="40">
        <f t="shared" si="125"/>
        <v>0</v>
      </c>
      <c r="S327" s="40" t="str">
        <f t="shared" si="126"/>
        <v/>
      </c>
      <c r="T327" s="40">
        <f t="shared" si="127"/>
        <v>0</v>
      </c>
      <c r="U327" s="45">
        <f t="shared" si="128"/>
        <v>0</v>
      </c>
      <c r="V327" s="36">
        <f t="shared" si="129"/>
        <v>0</v>
      </c>
      <c r="W327" s="57" t="e">
        <f t="shared" si="139"/>
        <v>#VALUE!</v>
      </c>
      <c r="X327" s="34" t="str">
        <f t="shared" si="130"/>
        <v/>
      </c>
      <c r="Y327" s="40">
        <f t="shared" si="131"/>
        <v>0</v>
      </c>
      <c r="Z327" s="40" t="str">
        <f t="shared" si="132"/>
        <v/>
      </c>
      <c r="AA327" s="40">
        <f t="shared" si="133"/>
        <v>0</v>
      </c>
      <c r="AB327" s="45">
        <f t="shared" si="134"/>
        <v>0</v>
      </c>
      <c r="AC327" s="36">
        <f t="shared" si="135"/>
        <v>0</v>
      </c>
    </row>
    <row r="328" spans="1:29" x14ac:dyDescent="0.2">
      <c r="A328" s="34">
        <f t="shared" si="113"/>
        <v>293</v>
      </c>
      <c r="B328" s="40">
        <f t="shared" si="114"/>
        <v>2905.16</v>
      </c>
      <c r="C328" s="40">
        <f t="shared" si="115"/>
        <v>2135.4516146667243</v>
      </c>
      <c r="D328" s="40">
        <f t="shared" si="136"/>
        <v>769.70838533327571</v>
      </c>
      <c r="E328" s="36">
        <f t="shared" si="137"/>
        <v>117508.33885164556</v>
      </c>
      <c r="F328" s="81">
        <f t="shared" si="116"/>
        <v>5.2200000000000003E-2</v>
      </c>
      <c r="G328" s="41">
        <f t="shared" si="117"/>
        <v>2.5000000000000001E-2</v>
      </c>
      <c r="H328" s="42">
        <f t="shared" si="118"/>
        <v>7.7200000000000005E-2</v>
      </c>
      <c r="I328" s="100"/>
      <c r="J328" s="43">
        <f t="shared" si="119"/>
        <v>2726.68</v>
      </c>
      <c r="K328" s="40">
        <f t="shared" si="120"/>
        <v>2056.7231097022313</v>
      </c>
      <c r="L328" s="40">
        <f t="shared" si="121"/>
        <v>669.95689029776861</v>
      </c>
      <c r="M328" s="36">
        <f t="shared" si="138"/>
        <v>111655.90324918352</v>
      </c>
      <c r="N328" s="41">
        <f t="shared" si="122"/>
        <v>1.8499999999999999E-2</v>
      </c>
      <c r="O328" s="44">
        <f t="shared" si="123"/>
        <v>7.0699999999999999E-2</v>
      </c>
      <c r="Q328" s="34" t="str">
        <f t="shared" si="124"/>
        <v/>
      </c>
      <c r="R328" s="40">
        <f t="shared" si="125"/>
        <v>0</v>
      </c>
      <c r="S328" s="40" t="str">
        <f t="shared" si="126"/>
        <v/>
      </c>
      <c r="T328" s="40">
        <f t="shared" si="127"/>
        <v>0</v>
      </c>
      <c r="U328" s="45">
        <f t="shared" si="128"/>
        <v>0</v>
      </c>
      <c r="V328" s="36">
        <f t="shared" si="129"/>
        <v>0</v>
      </c>
      <c r="W328" s="57" t="e">
        <f t="shared" si="139"/>
        <v>#VALUE!</v>
      </c>
      <c r="X328" s="34" t="str">
        <f t="shared" si="130"/>
        <v/>
      </c>
      <c r="Y328" s="40">
        <f t="shared" si="131"/>
        <v>0</v>
      </c>
      <c r="Z328" s="40" t="str">
        <f t="shared" si="132"/>
        <v/>
      </c>
      <c r="AA328" s="40">
        <f t="shared" si="133"/>
        <v>0</v>
      </c>
      <c r="AB328" s="45">
        <f t="shared" si="134"/>
        <v>0</v>
      </c>
      <c r="AC328" s="36">
        <f t="shared" si="135"/>
        <v>0</v>
      </c>
    </row>
    <row r="329" spans="1:29" x14ac:dyDescent="0.2">
      <c r="A329" s="34">
        <f t="shared" si="113"/>
        <v>294</v>
      </c>
      <c r="B329" s="40">
        <f t="shared" si="114"/>
        <v>2905.15</v>
      </c>
      <c r="C329" s="40">
        <f t="shared" si="115"/>
        <v>2149.1796867210801</v>
      </c>
      <c r="D329" s="40">
        <f t="shared" si="136"/>
        <v>755.97031327891989</v>
      </c>
      <c r="E329" s="36">
        <f t="shared" si="137"/>
        <v>115359.15916492448</v>
      </c>
      <c r="F329" s="81">
        <f t="shared" si="116"/>
        <v>5.2200000000000003E-2</v>
      </c>
      <c r="G329" s="41">
        <f t="shared" si="117"/>
        <v>2.5000000000000001E-2</v>
      </c>
      <c r="H329" s="42">
        <f t="shared" si="118"/>
        <v>7.7200000000000005E-2</v>
      </c>
      <c r="I329" s="100"/>
      <c r="J329" s="43">
        <f t="shared" si="119"/>
        <v>2726.68</v>
      </c>
      <c r="K329" s="40">
        <f t="shared" si="120"/>
        <v>2068.8406366902268</v>
      </c>
      <c r="L329" s="40">
        <f t="shared" si="121"/>
        <v>657.83936330977292</v>
      </c>
      <c r="M329" s="36">
        <f t="shared" si="138"/>
        <v>109587.0626124933</v>
      </c>
      <c r="N329" s="41">
        <f t="shared" si="122"/>
        <v>1.8499999999999999E-2</v>
      </c>
      <c r="O329" s="44">
        <f t="shared" si="123"/>
        <v>7.0699999999999999E-2</v>
      </c>
      <c r="Q329" s="34" t="str">
        <f t="shared" si="124"/>
        <v/>
      </c>
      <c r="R329" s="40">
        <f t="shared" si="125"/>
        <v>0</v>
      </c>
      <c r="S329" s="40" t="str">
        <f t="shared" si="126"/>
        <v/>
      </c>
      <c r="T329" s="40">
        <f t="shared" si="127"/>
        <v>0</v>
      </c>
      <c r="U329" s="45">
        <f t="shared" si="128"/>
        <v>0</v>
      </c>
      <c r="V329" s="36">
        <f t="shared" si="129"/>
        <v>0</v>
      </c>
      <c r="W329" s="57" t="e">
        <f t="shared" si="139"/>
        <v>#VALUE!</v>
      </c>
      <c r="X329" s="34" t="str">
        <f t="shared" si="130"/>
        <v/>
      </c>
      <c r="Y329" s="40">
        <f t="shared" si="131"/>
        <v>0</v>
      </c>
      <c r="Z329" s="40" t="str">
        <f t="shared" si="132"/>
        <v/>
      </c>
      <c r="AA329" s="40">
        <f t="shared" si="133"/>
        <v>0</v>
      </c>
      <c r="AB329" s="45">
        <f t="shared" si="134"/>
        <v>0</v>
      </c>
      <c r="AC329" s="36">
        <f t="shared" si="135"/>
        <v>0</v>
      </c>
    </row>
    <row r="330" spans="1:29" x14ac:dyDescent="0.2">
      <c r="A330" s="34">
        <f t="shared" si="113"/>
        <v>295</v>
      </c>
      <c r="B330" s="40">
        <f t="shared" si="114"/>
        <v>2905.16</v>
      </c>
      <c r="C330" s="40">
        <f t="shared" si="115"/>
        <v>2163.0160760389858</v>
      </c>
      <c r="D330" s="40">
        <f t="shared" si="136"/>
        <v>742.14392396101414</v>
      </c>
      <c r="E330" s="36">
        <f t="shared" si="137"/>
        <v>113196.1430888855</v>
      </c>
      <c r="F330" s="81">
        <f t="shared" si="116"/>
        <v>5.2200000000000003E-2</v>
      </c>
      <c r="G330" s="41">
        <f t="shared" si="117"/>
        <v>2.5000000000000001E-2</v>
      </c>
      <c r="H330" s="42">
        <f t="shared" si="118"/>
        <v>7.7200000000000005E-2</v>
      </c>
      <c r="I330" s="100"/>
      <c r="J330" s="43">
        <f t="shared" si="119"/>
        <v>2726.69</v>
      </c>
      <c r="K330" s="40">
        <f t="shared" si="120"/>
        <v>2081.0395561080604</v>
      </c>
      <c r="L330" s="40">
        <f t="shared" si="121"/>
        <v>645.65044389193974</v>
      </c>
      <c r="M330" s="36">
        <f t="shared" si="138"/>
        <v>107506.02305638524</v>
      </c>
      <c r="N330" s="41">
        <f t="shared" si="122"/>
        <v>1.8499999999999999E-2</v>
      </c>
      <c r="O330" s="44">
        <f t="shared" si="123"/>
        <v>7.0699999999999999E-2</v>
      </c>
      <c r="Q330" s="34" t="str">
        <f t="shared" si="124"/>
        <v/>
      </c>
      <c r="R330" s="40">
        <f t="shared" si="125"/>
        <v>0</v>
      </c>
      <c r="S330" s="40" t="str">
        <f t="shared" si="126"/>
        <v/>
      </c>
      <c r="T330" s="40">
        <f t="shared" si="127"/>
        <v>0</v>
      </c>
      <c r="U330" s="45">
        <f t="shared" si="128"/>
        <v>0</v>
      </c>
      <c r="V330" s="36">
        <f t="shared" si="129"/>
        <v>0</v>
      </c>
      <c r="W330" s="57" t="e">
        <f t="shared" si="139"/>
        <v>#VALUE!</v>
      </c>
      <c r="X330" s="34" t="str">
        <f t="shared" si="130"/>
        <v/>
      </c>
      <c r="Y330" s="40">
        <f t="shared" si="131"/>
        <v>0</v>
      </c>
      <c r="Z330" s="40" t="str">
        <f t="shared" si="132"/>
        <v/>
      </c>
      <c r="AA330" s="40">
        <f t="shared" si="133"/>
        <v>0</v>
      </c>
      <c r="AB330" s="45">
        <f t="shared" si="134"/>
        <v>0</v>
      </c>
      <c r="AC330" s="36">
        <f t="shared" si="135"/>
        <v>0</v>
      </c>
    </row>
    <row r="331" spans="1:29" x14ac:dyDescent="0.2">
      <c r="A331" s="34">
        <f t="shared" si="113"/>
        <v>296</v>
      </c>
      <c r="B331" s="40">
        <f t="shared" si="114"/>
        <v>2905.15</v>
      </c>
      <c r="C331" s="40">
        <f t="shared" si="115"/>
        <v>2176.9214794615032</v>
      </c>
      <c r="D331" s="40">
        <f t="shared" si="136"/>
        <v>728.22852053849681</v>
      </c>
      <c r="E331" s="36">
        <f t="shared" si="137"/>
        <v>111019.221609424</v>
      </c>
      <c r="F331" s="81">
        <f t="shared" si="116"/>
        <v>5.2200000000000003E-2</v>
      </c>
      <c r="G331" s="41">
        <f t="shared" si="117"/>
        <v>2.5000000000000001E-2</v>
      </c>
      <c r="H331" s="42">
        <f t="shared" si="118"/>
        <v>7.7200000000000005E-2</v>
      </c>
      <c r="I331" s="100"/>
      <c r="J331" s="43">
        <f t="shared" si="119"/>
        <v>2726.68</v>
      </c>
      <c r="K331" s="40">
        <f t="shared" si="120"/>
        <v>2093.2903474927966</v>
      </c>
      <c r="L331" s="40">
        <f t="shared" si="121"/>
        <v>633.3896525072031</v>
      </c>
      <c r="M331" s="36">
        <f t="shared" si="138"/>
        <v>105412.73270889244</v>
      </c>
      <c r="N331" s="41">
        <f t="shared" si="122"/>
        <v>1.8499999999999999E-2</v>
      </c>
      <c r="O331" s="44">
        <f t="shared" si="123"/>
        <v>7.0699999999999999E-2</v>
      </c>
      <c r="Q331" s="34" t="str">
        <f t="shared" si="124"/>
        <v/>
      </c>
      <c r="R331" s="40">
        <f t="shared" si="125"/>
        <v>0</v>
      </c>
      <c r="S331" s="40" t="str">
        <f t="shared" si="126"/>
        <v/>
      </c>
      <c r="T331" s="40">
        <f t="shared" si="127"/>
        <v>0</v>
      </c>
      <c r="U331" s="45">
        <f t="shared" si="128"/>
        <v>0</v>
      </c>
      <c r="V331" s="36">
        <f t="shared" si="129"/>
        <v>0</v>
      </c>
      <c r="W331" s="57" t="e">
        <f t="shared" si="139"/>
        <v>#VALUE!</v>
      </c>
      <c r="X331" s="34" t="str">
        <f t="shared" si="130"/>
        <v/>
      </c>
      <c r="Y331" s="40">
        <f t="shared" si="131"/>
        <v>0</v>
      </c>
      <c r="Z331" s="40" t="str">
        <f t="shared" si="132"/>
        <v/>
      </c>
      <c r="AA331" s="40">
        <f t="shared" si="133"/>
        <v>0</v>
      </c>
      <c r="AB331" s="45">
        <f t="shared" si="134"/>
        <v>0</v>
      </c>
      <c r="AC331" s="36">
        <f t="shared" si="135"/>
        <v>0</v>
      </c>
    </row>
    <row r="332" spans="1:29" x14ac:dyDescent="0.2">
      <c r="A332" s="34">
        <f t="shared" si="113"/>
        <v>297</v>
      </c>
      <c r="B332" s="40">
        <f t="shared" si="114"/>
        <v>2905.15</v>
      </c>
      <c r="C332" s="40">
        <f t="shared" si="115"/>
        <v>2190.9263409793725</v>
      </c>
      <c r="D332" s="40">
        <f t="shared" si="136"/>
        <v>714.22365902062768</v>
      </c>
      <c r="E332" s="36">
        <f t="shared" si="137"/>
        <v>108828.29526844462</v>
      </c>
      <c r="F332" s="81">
        <f t="shared" si="116"/>
        <v>5.2200000000000003E-2</v>
      </c>
      <c r="G332" s="41">
        <f t="shared" si="117"/>
        <v>2.5000000000000001E-2</v>
      </c>
      <c r="H332" s="42">
        <f t="shared" si="118"/>
        <v>7.7200000000000005E-2</v>
      </c>
      <c r="I332" s="100"/>
      <c r="J332" s="43">
        <f t="shared" si="119"/>
        <v>2726.69</v>
      </c>
      <c r="K332" s="40">
        <f t="shared" si="120"/>
        <v>2105.6333164567754</v>
      </c>
      <c r="L332" s="40">
        <f t="shared" si="121"/>
        <v>621.05668354322461</v>
      </c>
      <c r="M332" s="36">
        <f t="shared" si="138"/>
        <v>103307.09939243566</v>
      </c>
      <c r="N332" s="41">
        <f t="shared" si="122"/>
        <v>1.8499999999999999E-2</v>
      </c>
      <c r="O332" s="44">
        <f t="shared" si="123"/>
        <v>7.0699999999999999E-2</v>
      </c>
      <c r="Q332" s="34" t="str">
        <f t="shared" si="124"/>
        <v/>
      </c>
      <c r="R332" s="40">
        <f t="shared" si="125"/>
        <v>0</v>
      </c>
      <c r="S332" s="40" t="str">
        <f t="shared" si="126"/>
        <v/>
      </c>
      <c r="T332" s="40">
        <f t="shared" si="127"/>
        <v>0</v>
      </c>
      <c r="U332" s="45">
        <f t="shared" si="128"/>
        <v>0</v>
      </c>
      <c r="V332" s="36">
        <f t="shared" si="129"/>
        <v>0</v>
      </c>
      <c r="W332" s="57" t="e">
        <f t="shared" si="139"/>
        <v>#VALUE!</v>
      </c>
      <c r="X332" s="34" t="str">
        <f t="shared" si="130"/>
        <v/>
      </c>
      <c r="Y332" s="40">
        <f t="shared" si="131"/>
        <v>0</v>
      </c>
      <c r="Z332" s="40" t="str">
        <f t="shared" si="132"/>
        <v/>
      </c>
      <c r="AA332" s="40">
        <f t="shared" si="133"/>
        <v>0</v>
      </c>
      <c r="AB332" s="45">
        <f t="shared" si="134"/>
        <v>0</v>
      </c>
      <c r="AC332" s="36">
        <f t="shared" si="135"/>
        <v>0</v>
      </c>
    </row>
    <row r="333" spans="1:29" x14ac:dyDescent="0.2">
      <c r="A333" s="34">
        <f t="shared" si="113"/>
        <v>298</v>
      </c>
      <c r="B333" s="40">
        <f t="shared" si="114"/>
        <v>2905.16</v>
      </c>
      <c r="C333" s="40">
        <f t="shared" si="115"/>
        <v>2205.0313004396726</v>
      </c>
      <c r="D333" s="40">
        <f t="shared" si="136"/>
        <v>700.12869956032716</v>
      </c>
      <c r="E333" s="36">
        <f t="shared" si="137"/>
        <v>106623.26396800495</v>
      </c>
      <c r="F333" s="81">
        <f t="shared" si="116"/>
        <v>5.2200000000000003E-2</v>
      </c>
      <c r="G333" s="41">
        <f t="shared" si="117"/>
        <v>2.5000000000000001E-2</v>
      </c>
      <c r="H333" s="42">
        <f t="shared" si="118"/>
        <v>7.7200000000000005E-2</v>
      </c>
      <c r="I333" s="100"/>
      <c r="J333" s="43">
        <f t="shared" si="119"/>
        <v>2726.69</v>
      </c>
      <c r="K333" s="40">
        <f t="shared" si="120"/>
        <v>2118.0390060795667</v>
      </c>
      <c r="L333" s="40">
        <f t="shared" si="121"/>
        <v>608.65099392043339</v>
      </c>
      <c r="M333" s="36">
        <f t="shared" si="138"/>
        <v>101189.0603863561</v>
      </c>
      <c r="N333" s="41">
        <f t="shared" si="122"/>
        <v>1.8499999999999999E-2</v>
      </c>
      <c r="O333" s="44">
        <f t="shared" si="123"/>
        <v>7.0699999999999999E-2</v>
      </c>
      <c r="Q333" s="34" t="str">
        <f t="shared" si="124"/>
        <v/>
      </c>
      <c r="R333" s="40">
        <f t="shared" si="125"/>
        <v>0</v>
      </c>
      <c r="S333" s="40" t="str">
        <f t="shared" si="126"/>
        <v/>
      </c>
      <c r="T333" s="40">
        <f t="shared" si="127"/>
        <v>0</v>
      </c>
      <c r="U333" s="45">
        <f t="shared" si="128"/>
        <v>0</v>
      </c>
      <c r="V333" s="36">
        <f t="shared" si="129"/>
        <v>0</v>
      </c>
      <c r="W333" s="57" t="e">
        <f t="shared" si="139"/>
        <v>#VALUE!</v>
      </c>
      <c r="X333" s="34" t="str">
        <f t="shared" si="130"/>
        <v/>
      </c>
      <c r="Y333" s="40">
        <f t="shared" si="131"/>
        <v>0</v>
      </c>
      <c r="Z333" s="40" t="str">
        <f t="shared" si="132"/>
        <v/>
      </c>
      <c r="AA333" s="40">
        <f t="shared" si="133"/>
        <v>0</v>
      </c>
      <c r="AB333" s="45">
        <f t="shared" si="134"/>
        <v>0</v>
      </c>
      <c r="AC333" s="36">
        <f t="shared" si="135"/>
        <v>0</v>
      </c>
    </row>
    <row r="334" spans="1:29" x14ac:dyDescent="0.2">
      <c r="A334" s="34">
        <f t="shared" si="113"/>
        <v>299</v>
      </c>
      <c r="B334" s="40">
        <f t="shared" si="114"/>
        <v>2905.15</v>
      </c>
      <c r="C334" s="40">
        <f t="shared" si="115"/>
        <v>2219.2070018058348</v>
      </c>
      <c r="D334" s="40">
        <f t="shared" si="136"/>
        <v>685.94299819416517</v>
      </c>
      <c r="E334" s="36">
        <f t="shared" si="137"/>
        <v>104404.05696619912</v>
      </c>
      <c r="F334" s="81">
        <f t="shared" si="116"/>
        <v>5.2200000000000003E-2</v>
      </c>
      <c r="G334" s="41">
        <f t="shared" si="117"/>
        <v>2.5000000000000001E-2</v>
      </c>
      <c r="H334" s="42">
        <f t="shared" si="118"/>
        <v>7.7200000000000005E-2</v>
      </c>
      <c r="I334" s="100"/>
      <c r="J334" s="43">
        <f t="shared" si="119"/>
        <v>2726.68</v>
      </c>
      <c r="K334" s="40">
        <f t="shared" si="120"/>
        <v>2130.5077858903851</v>
      </c>
      <c r="L334" s="40">
        <f t="shared" si="121"/>
        <v>596.17221410961463</v>
      </c>
      <c r="M334" s="36">
        <f t="shared" si="138"/>
        <v>99058.552600465715</v>
      </c>
      <c r="N334" s="41">
        <f t="shared" si="122"/>
        <v>1.8499999999999999E-2</v>
      </c>
      <c r="O334" s="44">
        <f t="shared" si="123"/>
        <v>7.0699999999999999E-2</v>
      </c>
      <c r="Q334" s="34" t="str">
        <f t="shared" si="124"/>
        <v/>
      </c>
      <c r="R334" s="40">
        <f t="shared" si="125"/>
        <v>0</v>
      </c>
      <c r="S334" s="40" t="str">
        <f t="shared" si="126"/>
        <v/>
      </c>
      <c r="T334" s="40">
        <f t="shared" si="127"/>
        <v>0</v>
      </c>
      <c r="U334" s="45">
        <f t="shared" si="128"/>
        <v>0</v>
      </c>
      <c r="V334" s="36">
        <f t="shared" si="129"/>
        <v>0</v>
      </c>
      <c r="W334" s="57" t="e">
        <f t="shared" si="139"/>
        <v>#VALUE!</v>
      </c>
      <c r="X334" s="34" t="str">
        <f t="shared" si="130"/>
        <v/>
      </c>
      <c r="Y334" s="40">
        <f t="shared" si="131"/>
        <v>0</v>
      </c>
      <c r="Z334" s="40" t="str">
        <f t="shared" si="132"/>
        <v/>
      </c>
      <c r="AA334" s="40">
        <f t="shared" si="133"/>
        <v>0</v>
      </c>
      <c r="AB334" s="45">
        <f t="shared" si="134"/>
        <v>0</v>
      </c>
      <c r="AC334" s="36">
        <f t="shared" si="135"/>
        <v>0</v>
      </c>
    </row>
    <row r="335" spans="1:29" x14ac:dyDescent="0.2">
      <c r="A335" s="46">
        <f t="shared" si="113"/>
        <v>300</v>
      </c>
      <c r="B335" s="47">
        <f t="shared" si="114"/>
        <v>2905.16</v>
      </c>
      <c r="C335" s="47">
        <f t="shared" si="115"/>
        <v>2233.493900184119</v>
      </c>
      <c r="D335" s="47">
        <f t="shared" si="136"/>
        <v>671.66609981588101</v>
      </c>
      <c r="E335" s="48">
        <f t="shared" si="137"/>
        <v>102170.56306601501</v>
      </c>
      <c r="F335" s="81">
        <f t="shared" si="116"/>
        <v>5.2200000000000003E-2</v>
      </c>
      <c r="G335" s="49">
        <f t="shared" si="117"/>
        <v>2.5000000000000001E-2</v>
      </c>
      <c r="H335" s="50">
        <f t="shared" si="118"/>
        <v>7.7200000000000005E-2</v>
      </c>
      <c r="I335" s="100"/>
      <c r="J335" s="43">
        <f t="shared" si="119"/>
        <v>2726.69</v>
      </c>
      <c r="K335" s="40">
        <f t="shared" si="120"/>
        <v>2143.0700275955896</v>
      </c>
      <c r="L335" s="47">
        <f t="shared" si="121"/>
        <v>583.61997240441053</v>
      </c>
      <c r="M335" s="48">
        <f t="shared" si="138"/>
        <v>96915.482572870125</v>
      </c>
      <c r="N335" s="49">
        <f t="shared" si="122"/>
        <v>1.8499999999999999E-2</v>
      </c>
      <c r="O335" s="44">
        <f t="shared" si="123"/>
        <v>7.0699999999999999E-2</v>
      </c>
      <c r="P335" s="51"/>
      <c r="Q335" s="46" t="str">
        <f t="shared" si="124"/>
        <v/>
      </c>
      <c r="R335" s="40">
        <f t="shared" si="125"/>
        <v>0</v>
      </c>
      <c r="S335" s="47" t="str">
        <f t="shared" si="126"/>
        <v/>
      </c>
      <c r="T335" s="47">
        <f t="shared" si="127"/>
        <v>0</v>
      </c>
      <c r="U335" s="52">
        <f t="shared" si="128"/>
        <v>0</v>
      </c>
      <c r="V335" s="48">
        <f t="shared" si="129"/>
        <v>0</v>
      </c>
      <c r="W335" s="57" t="e">
        <f t="shared" si="139"/>
        <v>#VALUE!</v>
      </c>
      <c r="X335" s="34" t="str">
        <f t="shared" si="130"/>
        <v/>
      </c>
      <c r="Y335" s="40">
        <f t="shared" si="131"/>
        <v>0</v>
      </c>
      <c r="Z335" s="47" t="str">
        <f t="shared" si="132"/>
        <v/>
      </c>
      <c r="AA335" s="40">
        <f t="shared" si="133"/>
        <v>0</v>
      </c>
      <c r="AB335" s="52">
        <f t="shared" si="134"/>
        <v>0</v>
      </c>
      <c r="AC335" s="48">
        <f t="shared" si="135"/>
        <v>0</v>
      </c>
    </row>
    <row r="336" spans="1:29" x14ac:dyDescent="0.2">
      <c r="A336" s="34">
        <f t="shared" si="113"/>
        <v>301</v>
      </c>
      <c r="B336" s="40">
        <f t="shared" si="114"/>
        <v>2905.16</v>
      </c>
      <c r="C336" s="40">
        <f t="shared" si="115"/>
        <v>2247.8627109419699</v>
      </c>
      <c r="D336" s="40">
        <f t="shared" si="136"/>
        <v>657.29728905802995</v>
      </c>
      <c r="E336" s="36">
        <f t="shared" si="137"/>
        <v>99922.70035507303</v>
      </c>
      <c r="F336" s="81">
        <f t="shared" si="116"/>
        <v>5.2200000000000003E-2</v>
      </c>
      <c r="G336" s="41">
        <f t="shared" si="117"/>
        <v>2.5000000000000001E-2</v>
      </c>
      <c r="H336" s="42">
        <f t="shared" si="118"/>
        <v>7.7200000000000005E-2</v>
      </c>
      <c r="I336" s="100"/>
      <c r="J336" s="43">
        <f t="shared" si="119"/>
        <v>2726.68</v>
      </c>
      <c r="K336" s="40">
        <f t="shared" si="120"/>
        <v>2155.6862818415066</v>
      </c>
      <c r="L336" s="40">
        <f t="shared" si="121"/>
        <v>570.99371815849315</v>
      </c>
      <c r="M336" s="36">
        <f t="shared" si="138"/>
        <v>94759.796291028615</v>
      </c>
      <c r="N336" s="41">
        <f t="shared" si="122"/>
        <v>1.8499999999999999E-2</v>
      </c>
      <c r="O336" s="44">
        <f t="shared" si="123"/>
        <v>7.0699999999999999E-2</v>
      </c>
      <c r="Q336" s="34" t="str">
        <f t="shared" si="124"/>
        <v/>
      </c>
      <c r="R336" s="40">
        <f t="shared" si="125"/>
        <v>0</v>
      </c>
      <c r="S336" s="40" t="str">
        <f t="shared" si="126"/>
        <v/>
      </c>
      <c r="T336" s="40">
        <f t="shared" si="127"/>
        <v>0</v>
      </c>
      <c r="U336" s="45">
        <f t="shared" si="128"/>
        <v>0</v>
      </c>
      <c r="V336" s="36">
        <f t="shared" si="129"/>
        <v>0</v>
      </c>
      <c r="W336" s="57" t="e">
        <f t="shared" si="139"/>
        <v>#VALUE!</v>
      </c>
      <c r="X336" s="34" t="str">
        <f t="shared" si="130"/>
        <v/>
      </c>
      <c r="Y336" s="40">
        <f t="shared" si="131"/>
        <v>0</v>
      </c>
      <c r="Z336" s="40" t="str">
        <f t="shared" si="132"/>
        <v/>
      </c>
      <c r="AA336" s="40">
        <f t="shared" si="133"/>
        <v>0</v>
      </c>
      <c r="AB336" s="45">
        <f t="shared" si="134"/>
        <v>0</v>
      </c>
      <c r="AC336" s="36">
        <f t="shared" si="135"/>
        <v>0</v>
      </c>
    </row>
    <row r="337" spans="1:29" x14ac:dyDescent="0.2">
      <c r="A337" s="34">
        <f t="shared" si="113"/>
        <v>302</v>
      </c>
      <c r="B337" s="40">
        <f t="shared" si="114"/>
        <v>2905.15</v>
      </c>
      <c r="C337" s="40">
        <f t="shared" si="115"/>
        <v>2262.3139610490302</v>
      </c>
      <c r="D337" s="40">
        <f t="shared" si="136"/>
        <v>642.83603895096985</v>
      </c>
      <c r="E337" s="36">
        <f t="shared" si="137"/>
        <v>97660.386394023997</v>
      </c>
      <c r="F337" s="81">
        <f t="shared" si="116"/>
        <v>5.2200000000000003E-2</v>
      </c>
      <c r="G337" s="41">
        <f t="shared" si="117"/>
        <v>2.5000000000000001E-2</v>
      </c>
      <c r="H337" s="42">
        <f t="shared" si="118"/>
        <v>7.7200000000000005E-2</v>
      </c>
      <c r="I337" s="100"/>
      <c r="J337" s="43">
        <f t="shared" si="119"/>
        <v>2726.68</v>
      </c>
      <c r="K337" s="40">
        <f t="shared" si="120"/>
        <v>2168.3868668520231</v>
      </c>
      <c r="L337" s="40">
        <f t="shared" si="121"/>
        <v>558.29313314797685</v>
      </c>
      <c r="M337" s="36">
        <f t="shared" si="138"/>
        <v>92591.409424176585</v>
      </c>
      <c r="N337" s="41">
        <f t="shared" si="122"/>
        <v>1.8499999999999999E-2</v>
      </c>
      <c r="O337" s="44">
        <f t="shared" si="123"/>
        <v>7.0699999999999999E-2</v>
      </c>
      <c r="Q337" s="34" t="str">
        <f t="shared" si="124"/>
        <v/>
      </c>
      <c r="R337" s="40">
        <f t="shared" si="125"/>
        <v>0</v>
      </c>
      <c r="S337" s="40" t="str">
        <f t="shared" si="126"/>
        <v/>
      </c>
      <c r="T337" s="40">
        <f t="shared" si="127"/>
        <v>0</v>
      </c>
      <c r="U337" s="45">
        <f t="shared" si="128"/>
        <v>0</v>
      </c>
      <c r="V337" s="36">
        <f t="shared" si="129"/>
        <v>0</v>
      </c>
      <c r="W337" s="57" t="e">
        <f t="shared" si="139"/>
        <v>#VALUE!</v>
      </c>
      <c r="X337" s="34" t="str">
        <f t="shared" si="130"/>
        <v/>
      </c>
      <c r="Y337" s="40">
        <f t="shared" si="131"/>
        <v>0</v>
      </c>
      <c r="Z337" s="40" t="str">
        <f t="shared" si="132"/>
        <v/>
      </c>
      <c r="AA337" s="40">
        <f t="shared" si="133"/>
        <v>0</v>
      </c>
      <c r="AB337" s="45">
        <f t="shared" si="134"/>
        <v>0</v>
      </c>
      <c r="AC337" s="36">
        <f t="shared" si="135"/>
        <v>0</v>
      </c>
    </row>
    <row r="338" spans="1:29" x14ac:dyDescent="0.2">
      <c r="A338" s="34">
        <f t="shared" si="113"/>
        <v>303</v>
      </c>
      <c r="B338" s="40">
        <f t="shared" si="114"/>
        <v>2905.16</v>
      </c>
      <c r="C338" s="40">
        <f t="shared" si="115"/>
        <v>2276.878180865112</v>
      </c>
      <c r="D338" s="40">
        <f t="shared" si="136"/>
        <v>628.28181913488777</v>
      </c>
      <c r="E338" s="36">
        <f t="shared" si="137"/>
        <v>95383.508213158886</v>
      </c>
      <c r="F338" s="81">
        <f t="shared" si="116"/>
        <v>5.2200000000000003E-2</v>
      </c>
      <c r="G338" s="41">
        <f t="shared" si="117"/>
        <v>2.5000000000000001E-2</v>
      </c>
      <c r="H338" s="42">
        <f t="shared" si="118"/>
        <v>7.7200000000000005E-2</v>
      </c>
      <c r="I338" s="100"/>
      <c r="J338" s="43">
        <f t="shared" si="119"/>
        <v>2726.69</v>
      </c>
      <c r="K338" s="40">
        <f t="shared" si="120"/>
        <v>2181.172279475893</v>
      </c>
      <c r="L338" s="40">
        <f t="shared" si="121"/>
        <v>545.51772052410706</v>
      </c>
      <c r="M338" s="36">
        <f t="shared" si="138"/>
        <v>90410.237144700688</v>
      </c>
      <c r="N338" s="41">
        <f t="shared" si="122"/>
        <v>1.8499999999999999E-2</v>
      </c>
      <c r="O338" s="44">
        <f t="shared" si="123"/>
        <v>7.0699999999999999E-2</v>
      </c>
      <c r="Q338" s="34" t="str">
        <f t="shared" si="124"/>
        <v/>
      </c>
      <c r="R338" s="40">
        <f t="shared" si="125"/>
        <v>0</v>
      </c>
      <c r="S338" s="40" t="str">
        <f t="shared" si="126"/>
        <v/>
      </c>
      <c r="T338" s="40">
        <f t="shared" si="127"/>
        <v>0</v>
      </c>
      <c r="U338" s="45">
        <f t="shared" si="128"/>
        <v>0</v>
      </c>
      <c r="V338" s="36">
        <f t="shared" si="129"/>
        <v>0</v>
      </c>
      <c r="W338" s="57" t="e">
        <f t="shared" si="139"/>
        <v>#VALUE!</v>
      </c>
      <c r="X338" s="34" t="str">
        <f t="shared" si="130"/>
        <v/>
      </c>
      <c r="Y338" s="40">
        <f t="shared" si="131"/>
        <v>0</v>
      </c>
      <c r="Z338" s="40" t="str">
        <f t="shared" si="132"/>
        <v/>
      </c>
      <c r="AA338" s="40">
        <f t="shared" si="133"/>
        <v>0</v>
      </c>
      <c r="AB338" s="45">
        <f t="shared" si="134"/>
        <v>0</v>
      </c>
      <c r="AC338" s="36">
        <f t="shared" si="135"/>
        <v>0</v>
      </c>
    </row>
    <row r="339" spans="1:29" x14ac:dyDescent="0.2">
      <c r="A339" s="34">
        <f t="shared" si="113"/>
        <v>304</v>
      </c>
      <c r="B339" s="40">
        <f t="shared" si="114"/>
        <v>2905.15</v>
      </c>
      <c r="C339" s="40">
        <f t="shared" si="115"/>
        <v>2291.5160971620112</v>
      </c>
      <c r="D339" s="40">
        <f t="shared" si="136"/>
        <v>613.6339028379889</v>
      </c>
      <c r="E339" s="36">
        <f t="shared" si="137"/>
        <v>93091.99211599688</v>
      </c>
      <c r="F339" s="81">
        <f t="shared" si="116"/>
        <v>5.2200000000000003E-2</v>
      </c>
      <c r="G339" s="41">
        <f t="shared" si="117"/>
        <v>2.5000000000000001E-2</v>
      </c>
      <c r="H339" s="42">
        <f t="shared" si="118"/>
        <v>7.7200000000000005E-2</v>
      </c>
      <c r="I339" s="100"/>
      <c r="J339" s="43">
        <f t="shared" si="119"/>
        <v>2726.68</v>
      </c>
      <c r="K339" s="40">
        <f t="shared" si="120"/>
        <v>2194.0130194891381</v>
      </c>
      <c r="L339" s="40">
        <f t="shared" si="121"/>
        <v>532.66698051086155</v>
      </c>
      <c r="M339" s="36">
        <f t="shared" si="138"/>
        <v>88216.224125211549</v>
      </c>
      <c r="N339" s="41">
        <f t="shared" si="122"/>
        <v>1.8499999999999999E-2</v>
      </c>
      <c r="O339" s="44">
        <f t="shared" si="123"/>
        <v>7.0699999999999999E-2</v>
      </c>
      <c r="Q339" s="34" t="str">
        <f t="shared" si="124"/>
        <v/>
      </c>
      <c r="R339" s="40">
        <f t="shared" si="125"/>
        <v>0</v>
      </c>
      <c r="S339" s="40" t="str">
        <f t="shared" si="126"/>
        <v/>
      </c>
      <c r="T339" s="40">
        <f t="shared" si="127"/>
        <v>0</v>
      </c>
      <c r="U339" s="45">
        <f t="shared" si="128"/>
        <v>0</v>
      </c>
      <c r="V339" s="36">
        <f t="shared" si="129"/>
        <v>0</v>
      </c>
      <c r="W339" s="57" t="e">
        <f t="shared" si="139"/>
        <v>#VALUE!</v>
      </c>
      <c r="X339" s="34" t="str">
        <f t="shared" si="130"/>
        <v/>
      </c>
      <c r="Y339" s="40">
        <f t="shared" si="131"/>
        <v>0</v>
      </c>
      <c r="Z339" s="40" t="str">
        <f t="shared" si="132"/>
        <v/>
      </c>
      <c r="AA339" s="40">
        <f t="shared" si="133"/>
        <v>0</v>
      </c>
      <c r="AB339" s="45">
        <f t="shared" si="134"/>
        <v>0</v>
      </c>
      <c r="AC339" s="36">
        <f t="shared" si="135"/>
        <v>0</v>
      </c>
    </row>
    <row r="340" spans="1:29" x14ac:dyDescent="0.2">
      <c r="A340" s="34">
        <f t="shared" si="113"/>
        <v>305</v>
      </c>
      <c r="B340" s="40">
        <f t="shared" si="114"/>
        <v>2905.15</v>
      </c>
      <c r="C340" s="40">
        <f t="shared" si="115"/>
        <v>2306.2581840537532</v>
      </c>
      <c r="D340" s="40">
        <f t="shared" si="136"/>
        <v>598.89181594624665</v>
      </c>
      <c r="E340" s="36">
        <f t="shared" si="137"/>
        <v>90785.733931943134</v>
      </c>
      <c r="F340" s="81">
        <f t="shared" si="116"/>
        <v>5.2200000000000003E-2</v>
      </c>
      <c r="G340" s="41">
        <f t="shared" si="117"/>
        <v>2.5000000000000001E-2</v>
      </c>
      <c r="H340" s="42">
        <f t="shared" si="118"/>
        <v>7.7200000000000005E-2</v>
      </c>
      <c r="I340" s="100"/>
      <c r="J340" s="43">
        <f t="shared" si="119"/>
        <v>2726.69</v>
      </c>
      <c r="K340" s="40">
        <f t="shared" si="120"/>
        <v>2206.9494128622955</v>
      </c>
      <c r="L340" s="40">
        <f t="shared" si="121"/>
        <v>519.74058713770467</v>
      </c>
      <c r="M340" s="36">
        <f t="shared" si="138"/>
        <v>86009.274712349259</v>
      </c>
      <c r="N340" s="41">
        <f t="shared" si="122"/>
        <v>1.8499999999999999E-2</v>
      </c>
      <c r="O340" s="44">
        <f t="shared" si="123"/>
        <v>7.0699999999999999E-2</v>
      </c>
      <c r="Q340" s="34" t="str">
        <f t="shared" si="124"/>
        <v/>
      </c>
      <c r="R340" s="40">
        <f t="shared" si="125"/>
        <v>0</v>
      </c>
      <c r="S340" s="40" t="str">
        <f t="shared" si="126"/>
        <v/>
      </c>
      <c r="T340" s="40">
        <f t="shared" si="127"/>
        <v>0</v>
      </c>
      <c r="U340" s="45">
        <f t="shared" si="128"/>
        <v>0</v>
      </c>
      <c r="V340" s="36">
        <f t="shared" si="129"/>
        <v>0</v>
      </c>
      <c r="W340" s="57" t="e">
        <f t="shared" si="139"/>
        <v>#VALUE!</v>
      </c>
      <c r="X340" s="34" t="str">
        <f t="shared" si="130"/>
        <v/>
      </c>
      <c r="Y340" s="40">
        <f t="shared" si="131"/>
        <v>0</v>
      </c>
      <c r="Z340" s="40" t="str">
        <f t="shared" si="132"/>
        <v/>
      </c>
      <c r="AA340" s="40">
        <f t="shared" si="133"/>
        <v>0</v>
      </c>
      <c r="AB340" s="45">
        <f t="shared" si="134"/>
        <v>0</v>
      </c>
      <c r="AC340" s="36">
        <f t="shared" si="135"/>
        <v>0</v>
      </c>
    </row>
    <row r="341" spans="1:29" x14ac:dyDescent="0.2">
      <c r="A341" s="34">
        <f t="shared" si="113"/>
        <v>306</v>
      </c>
      <c r="B341" s="40">
        <f t="shared" si="114"/>
        <v>2905.16</v>
      </c>
      <c r="C341" s="40">
        <f t="shared" si="115"/>
        <v>2321.105111704499</v>
      </c>
      <c r="D341" s="40">
        <f t="shared" si="136"/>
        <v>584.05488829550086</v>
      </c>
      <c r="E341" s="36">
        <f t="shared" si="137"/>
        <v>88464.628820238635</v>
      </c>
      <c r="F341" s="81">
        <f t="shared" si="116"/>
        <v>5.2200000000000003E-2</v>
      </c>
      <c r="G341" s="41">
        <f t="shared" si="117"/>
        <v>2.5000000000000001E-2</v>
      </c>
      <c r="H341" s="42">
        <f t="shared" si="118"/>
        <v>7.7200000000000005E-2</v>
      </c>
      <c r="I341" s="100"/>
      <c r="J341" s="43">
        <f t="shared" si="119"/>
        <v>2726.69</v>
      </c>
      <c r="K341" s="40">
        <f t="shared" si="120"/>
        <v>2219.9520231530755</v>
      </c>
      <c r="L341" s="40">
        <f t="shared" si="121"/>
        <v>506.73797684692437</v>
      </c>
      <c r="M341" s="36">
        <f t="shared" si="138"/>
        <v>83789.322689196182</v>
      </c>
      <c r="N341" s="41">
        <f t="shared" si="122"/>
        <v>1.8499999999999999E-2</v>
      </c>
      <c r="O341" s="44">
        <f t="shared" si="123"/>
        <v>7.0699999999999999E-2</v>
      </c>
      <c r="Q341" s="34" t="str">
        <f t="shared" si="124"/>
        <v/>
      </c>
      <c r="R341" s="40">
        <f t="shared" si="125"/>
        <v>0</v>
      </c>
      <c r="S341" s="40" t="str">
        <f t="shared" si="126"/>
        <v/>
      </c>
      <c r="T341" s="40">
        <f t="shared" si="127"/>
        <v>0</v>
      </c>
      <c r="U341" s="45">
        <f t="shared" si="128"/>
        <v>0</v>
      </c>
      <c r="V341" s="36">
        <f t="shared" si="129"/>
        <v>0</v>
      </c>
      <c r="W341" s="57" t="e">
        <f t="shared" si="139"/>
        <v>#VALUE!</v>
      </c>
      <c r="X341" s="34" t="str">
        <f t="shared" si="130"/>
        <v/>
      </c>
      <c r="Y341" s="40">
        <f t="shared" si="131"/>
        <v>0</v>
      </c>
      <c r="Z341" s="40" t="str">
        <f t="shared" si="132"/>
        <v/>
      </c>
      <c r="AA341" s="40">
        <f t="shared" si="133"/>
        <v>0</v>
      </c>
      <c r="AB341" s="45">
        <f t="shared" si="134"/>
        <v>0</v>
      </c>
      <c r="AC341" s="36">
        <f t="shared" si="135"/>
        <v>0</v>
      </c>
    </row>
    <row r="342" spans="1:29" x14ac:dyDescent="0.2">
      <c r="A342" s="34">
        <f t="shared" si="113"/>
        <v>307</v>
      </c>
      <c r="B342" s="40">
        <f t="shared" si="114"/>
        <v>2905.15</v>
      </c>
      <c r="C342" s="40">
        <f t="shared" si="115"/>
        <v>2336.027554589798</v>
      </c>
      <c r="D342" s="40">
        <f t="shared" si="136"/>
        <v>569.12244541020198</v>
      </c>
      <c r="E342" s="36">
        <f t="shared" si="137"/>
        <v>86128.601265648831</v>
      </c>
      <c r="F342" s="81">
        <f t="shared" si="116"/>
        <v>5.2200000000000003E-2</v>
      </c>
      <c r="G342" s="41">
        <f t="shared" si="117"/>
        <v>2.5000000000000001E-2</v>
      </c>
      <c r="H342" s="42">
        <f t="shared" si="118"/>
        <v>7.7200000000000005E-2</v>
      </c>
      <c r="I342" s="100"/>
      <c r="J342" s="43">
        <f t="shared" si="119"/>
        <v>2726.68</v>
      </c>
      <c r="K342" s="40">
        <f t="shared" si="120"/>
        <v>2233.0212404894855</v>
      </c>
      <c r="L342" s="40">
        <f t="shared" si="121"/>
        <v>493.65875951051413</v>
      </c>
      <c r="M342" s="36">
        <f t="shared" si="138"/>
        <v>81556.301448706698</v>
      </c>
      <c r="N342" s="41">
        <f t="shared" si="122"/>
        <v>1.8499999999999999E-2</v>
      </c>
      <c r="O342" s="44">
        <f t="shared" si="123"/>
        <v>7.0699999999999999E-2</v>
      </c>
      <c r="Q342" s="34" t="str">
        <f t="shared" si="124"/>
        <v/>
      </c>
      <c r="R342" s="40">
        <f t="shared" si="125"/>
        <v>0</v>
      </c>
      <c r="S342" s="40" t="str">
        <f t="shared" si="126"/>
        <v/>
      </c>
      <c r="T342" s="40">
        <f t="shared" si="127"/>
        <v>0</v>
      </c>
      <c r="U342" s="45">
        <f t="shared" si="128"/>
        <v>0</v>
      </c>
      <c r="V342" s="36">
        <f t="shared" si="129"/>
        <v>0</v>
      </c>
      <c r="W342" s="57" t="e">
        <f t="shared" si="139"/>
        <v>#VALUE!</v>
      </c>
      <c r="X342" s="34" t="str">
        <f t="shared" si="130"/>
        <v/>
      </c>
      <c r="Y342" s="40">
        <f t="shared" si="131"/>
        <v>0</v>
      </c>
      <c r="Z342" s="40" t="str">
        <f t="shared" si="132"/>
        <v/>
      </c>
      <c r="AA342" s="40">
        <f t="shared" si="133"/>
        <v>0</v>
      </c>
      <c r="AB342" s="45">
        <f t="shared" si="134"/>
        <v>0</v>
      </c>
      <c r="AC342" s="36">
        <f t="shared" si="135"/>
        <v>0</v>
      </c>
    </row>
    <row r="343" spans="1:29" x14ac:dyDescent="0.2">
      <c r="A343" s="34">
        <f t="shared" si="113"/>
        <v>308</v>
      </c>
      <c r="B343" s="40">
        <f t="shared" si="114"/>
        <v>2905.16</v>
      </c>
      <c r="C343" s="40">
        <f t="shared" si="115"/>
        <v>2351.0659985243256</v>
      </c>
      <c r="D343" s="40">
        <f t="shared" si="136"/>
        <v>554.09400147567419</v>
      </c>
      <c r="E343" s="36">
        <f t="shared" si="137"/>
        <v>83777.535267124505</v>
      </c>
      <c r="F343" s="81">
        <f t="shared" si="116"/>
        <v>5.2200000000000003E-2</v>
      </c>
      <c r="G343" s="41">
        <f t="shared" si="117"/>
        <v>2.5000000000000001E-2</v>
      </c>
      <c r="H343" s="42">
        <f t="shared" si="118"/>
        <v>7.7200000000000005E-2</v>
      </c>
      <c r="I343" s="100"/>
      <c r="J343" s="43">
        <f t="shared" si="119"/>
        <v>2726.69</v>
      </c>
      <c r="K343" s="40">
        <f t="shared" si="120"/>
        <v>2246.1874572980364</v>
      </c>
      <c r="L343" s="40">
        <f t="shared" si="121"/>
        <v>480.50254270196365</v>
      </c>
      <c r="M343" s="36">
        <f t="shared" si="138"/>
        <v>79310.113991408667</v>
      </c>
      <c r="N343" s="41">
        <f t="shared" si="122"/>
        <v>1.8499999999999999E-2</v>
      </c>
      <c r="O343" s="44">
        <f t="shared" si="123"/>
        <v>7.0699999999999999E-2</v>
      </c>
      <c r="Q343" s="34" t="str">
        <f t="shared" si="124"/>
        <v/>
      </c>
      <c r="R343" s="40">
        <f t="shared" si="125"/>
        <v>0</v>
      </c>
      <c r="S343" s="40" t="str">
        <f t="shared" si="126"/>
        <v/>
      </c>
      <c r="T343" s="40">
        <f t="shared" si="127"/>
        <v>0</v>
      </c>
      <c r="U343" s="45">
        <f t="shared" si="128"/>
        <v>0</v>
      </c>
      <c r="V343" s="36">
        <f t="shared" si="129"/>
        <v>0</v>
      </c>
      <c r="W343" s="57" t="e">
        <f t="shared" si="139"/>
        <v>#VALUE!</v>
      </c>
      <c r="X343" s="34" t="str">
        <f t="shared" si="130"/>
        <v/>
      </c>
      <c r="Y343" s="40">
        <f t="shared" si="131"/>
        <v>0</v>
      </c>
      <c r="Z343" s="40" t="str">
        <f t="shared" si="132"/>
        <v/>
      </c>
      <c r="AA343" s="40">
        <f t="shared" si="133"/>
        <v>0</v>
      </c>
      <c r="AB343" s="45">
        <f t="shared" si="134"/>
        <v>0</v>
      </c>
      <c r="AC343" s="36">
        <f t="shared" si="135"/>
        <v>0</v>
      </c>
    </row>
    <row r="344" spans="1:29" x14ac:dyDescent="0.2">
      <c r="A344" s="34">
        <f t="shared" si="113"/>
        <v>309</v>
      </c>
      <c r="B344" s="40">
        <f t="shared" si="114"/>
        <v>2905.16</v>
      </c>
      <c r="C344" s="40">
        <f t="shared" si="115"/>
        <v>2366.1911897814989</v>
      </c>
      <c r="D344" s="40">
        <f t="shared" si="136"/>
        <v>538.96881021850106</v>
      </c>
      <c r="E344" s="36">
        <f t="shared" si="137"/>
        <v>81411.344077343005</v>
      </c>
      <c r="F344" s="81">
        <f t="shared" si="116"/>
        <v>5.2200000000000003E-2</v>
      </c>
      <c r="G344" s="41">
        <f t="shared" si="117"/>
        <v>2.5000000000000001E-2</v>
      </c>
      <c r="H344" s="42">
        <f t="shared" si="118"/>
        <v>7.7200000000000005E-2</v>
      </c>
      <c r="I344" s="100"/>
      <c r="J344" s="43">
        <f t="shared" si="119"/>
        <v>2726.68</v>
      </c>
      <c r="K344" s="40">
        <f t="shared" si="120"/>
        <v>2259.4112450672837</v>
      </c>
      <c r="L344" s="40">
        <f t="shared" si="121"/>
        <v>467.26875493271609</v>
      </c>
      <c r="M344" s="36">
        <f t="shared" si="138"/>
        <v>77050.702746341383</v>
      </c>
      <c r="N344" s="41">
        <f t="shared" si="122"/>
        <v>1.8499999999999999E-2</v>
      </c>
      <c r="O344" s="44">
        <f t="shared" si="123"/>
        <v>7.0699999999999999E-2</v>
      </c>
      <c r="Q344" s="34" t="str">
        <f t="shared" si="124"/>
        <v/>
      </c>
      <c r="R344" s="40">
        <f t="shared" si="125"/>
        <v>0</v>
      </c>
      <c r="S344" s="40" t="str">
        <f t="shared" si="126"/>
        <v/>
      </c>
      <c r="T344" s="40">
        <f t="shared" si="127"/>
        <v>0</v>
      </c>
      <c r="U344" s="45">
        <f t="shared" si="128"/>
        <v>0</v>
      </c>
      <c r="V344" s="36">
        <f t="shared" si="129"/>
        <v>0</v>
      </c>
      <c r="W344" s="57" t="e">
        <f t="shared" si="139"/>
        <v>#VALUE!</v>
      </c>
      <c r="X344" s="34" t="str">
        <f t="shared" si="130"/>
        <v/>
      </c>
      <c r="Y344" s="40">
        <f t="shared" si="131"/>
        <v>0</v>
      </c>
      <c r="Z344" s="40" t="str">
        <f t="shared" si="132"/>
        <v/>
      </c>
      <c r="AA344" s="40">
        <f t="shared" si="133"/>
        <v>0</v>
      </c>
      <c r="AB344" s="45">
        <f t="shared" si="134"/>
        <v>0</v>
      </c>
      <c r="AC344" s="36">
        <f t="shared" si="135"/>
        <v>0</v>
      </c>
    </row>
    <row r="345" spans="1:29" x14ac:dyDescent="0.2">
      <c r="A345" s="34">
        <f t="shared" si="113"/>
        <v>310</v>
      </c>
      <c r="B345" s="40">
        <f t="shared" si="114"/>
        <v>2905.15</v>
      </c>
      <c r="C345" s="40">
        <f t="shared" si="115"/>
        <v>2381.4036864357599</v>
      </c>
      <c r="D345" s="40">
        <f t="shared" si="136"/>
        <v>523.74631356424004</v>
      </c>
      <c r="E345" s="36">
        <f t="shared" si="137"/>
        <v>79029.940390907243</v>
      </c>
      <c r="F345" s="81">
        <f t="shared" si="116"/>
        <v>5.2200000000000003E-2</v>
      </c>
      <c r="G345" s="41">
        <f t="shared" si="117"/>
        <v>2.5000000000000001E-2</v>
      </c>
      <c r="H345" s="42">
        <f t="shared" si="118"/>
        <v>7.7200000000000005E-2</v>
      </c>
      <c r="I345" s="100"/>
      <c r="J345" s="43">
        <f t="shared" si="119"/>
        <v>2726.68</v>
      </c>
      <c r="K345" s="40">
        <f t="shared" si="120"/>
        <v>2272.7229429861386</v>
      </c>
      <c r="L345" s="40">
        <f t="shared" si="121"/>
        <v>453.95705701386129</v>
      </c>
      <c r="M345" s="36">
        <f t="shared" si="138"/>
        <v>74777.979803355251</v>
      </c>
      <c r="N345" s="41">
        <f t="shared" si="122"/>
        <v>1.8499999999999999E-2</v>
      </c>
      <c r="O345" s="44">
        <f t="shared" si="123"/>
        <v>7.0699999999999999E-2</v>
      </c>
      <c r="Q345" s="34" t="str">
        <f t="shared" si="124"/>
        <v/>
      </c>
      <c r="R345" s="40">
        <f t="shared" si="125"/>
        <v>0</v>
      </c>
      <c r="S345" s="40" t="str">
        <f t="shared" si="126"/>
        <v/>
      </c>
      <c r="T345" s="40">
        <f t="shared" si="127"/>
        <v>0</v>
      </c>
      <c r="U345" s="45">
        <f t="shared" si="128"/>
        <v>0</v>
      </c>
      <c r="V345" s="36">
        <f t="shared" si="129"/>
        <v>0</v>
      </c>
      <c r="W345" s="57" t="e">
        <f t="shared" si="139"/>
        <v>#VALUE!</v>
      </c>
      <c r="X345" s="34" t="str">
        <f t="shared" si="130"/>
        <v/>
      </c>
      <c r="Y345" s="40">
        <f t="shared" si="131"/>
        <v>0</v>
      </c>
      <c r="Z345" s="40" t="str">
        <f t="shared" si="132"/>
        <v/>
      </c>
      <c r="AA345" s="40">
        <f t="shared" si="133"/>
        <v>0</v>
      </c>
      <c r="AB345" s="45">
        <f t="shared" si="134"/>
        <v>0</v>
      </c>
      <c r="AC345" s="36">
        <f t="shared" si="135"/>
        <v>0</v>
      </c>
    </row>
    <row r="346" spans="1:29" x14ac:dyDescent="0.2">
      <c r="A346" s="34">
        <f t="shared" si="113"/>
        <v>311</v>
      </c>
      <c r="B346" s="40">
        <f t="shared" si="114"/>
        <v>2905.16</v>
      </c>
      <c r="C346" s="40">
        <f t="shared" si="115"/>
        <v>2396.7340501518302</v>
      </c>
      <c r="D346" s="40">
        <f t="shared" si="136"/>
        <v>508.42594984816992</v>
      </c>
      <c r="E346" s="36">
        <f t="shared" si="137"/>
        <v>76633.206340755409</v>
      </c>
      <c r="F346" s="81">
        <f t="shared" si="116"/>
        <v>5.2200000000000003E-2</v>
      </c>
      <c r="G346" s="41">
        <f t="shared" si="117"/>
        <v>2.5000000000000001E-2</v>
      </c>
      <c r="H346" s="42">
        <f t="shared" si="118"/>
        <v>7.7200000000000005E-2</v>
      </c>
      <c r="I346" s="100"/>
      <c r="J346" s="43">
        <f t="shared" si="119"/>
        <v>2726.69</v>
      </c>
      <c r="K346" s="40">
        <f t="shared" si="120"/>
        <v>2286.1230689918989</v>
      </c>
      <c r="L346" s="40">
        <f t="shared" si="121"/>
        <v>440.56693100810134</v>
      </c>
      <c r="M346" s="36">
        <f t="shared" si="138"/>
        <v>72491.856734363348</v>
      </c>
      <c r="N346" s="41">
        <f t="shared" si="122"/>
        <v>1.8499999999999999E-2</v>
      </c>
      <c r="O346" s="44">
        <f t="shared" si="123"/>
        <v>7.0699999999999999E-2</v>
      </c>
      <c r="Q346" s="34" t="str">
        <f t="shared" si="124"/>
        <v/>
      </c>
      <c r="R346" s="40">
        <f t="shared" si="125"/>
        <v>0</v>
      </c>
      <c r="S346" s="40" t="str">
        <f t="shared" si="126"/>
        <v/>
      </c>
      <c r="T346" s="40">
        <f t="shared" si="127"/>
        <v>0</v>
      </c>
      <c r="U346" s="45">
        <f t="shared" si="128"/>
        <v>0</v>
      </c>
      <c r="V346" s="36">
        <f t="shared" si="129"/>
        <v>0</v>
      </c>
      <c r="W346" s="57" t="e">
        <f t="shared" si="139"/>
        <v>#VALUE!</v>
      </c>
      <c r="X346" s="34" t="str">
        <f t="shared" si="130"/>
        <v/>
      </c>
      <c r="Y346" s="40">
        <f t="shared" si="131"/>
        <v>0</v>
      </c>
      <c r="Z346" s="40" t="str">
        <f t="shared" si="132"/>
        <v/>
      </c>
      <c r="AA346" s="40">
        <f t="shared" si="133"/>
        <v>0</v>
      </c>
      <c r="AB346" s="45">
        <f t="shared" si="134"/>
        <v>0</v>
      </c>
      <c r="AC346" s="36">
        <f t="shared" si="135"/>
        <v>0</v>
      </c>
    </row>
    <row r="347" spans="1:29" x14ac:dyDescent="0.2">
      <c r="A347" s="46">
        <f t="shared" si="113"/>
        <v>312</v>
      </c>
      <c r="B347" s="47">
        <f t="shared" si="114"/>
        <v>2905.15</v>
      </c>
      <c r="C347" s="47">
        <f t="shared" si="115"/>
        <v>2412.1430392078069</v>
      </c>
      <c r="D347" s="47">
        <f t="shared" si="136"/>
        <v>493.00696079219318</v>
      </c>
      <c r="E347" s="48">
        <f t="shared" si="137"/>
        <v>74221.063301547605</v>
      </c>
      <c r="F347" s="81">
        <f t="shared" si="116"/>
        <v>5.2200000000000003E-2</v>
      </c>
      <c r="G347" s="49">
        <f t="shared" si="117"/>
        <v>2.5000000000000001E-2</v>
      </c>
      <c r="H347" s="50">
        <f t="shared" si="118"/>
        <v>7.7200000000000005E-2</v>
      </c>
      <c r="I347" s="100"/>
      <c r="J347" s="43">
        <f t="shared" si="119"/>
        <v>2726.68</v>
      </c>
      <c r="K347" s="40">
        <f t="shared" si="120"/>
        <v>2299.5821440733757</v>
      </c>
      <c r="L347" s="47">
        <f t="shared" si="121"/>
        <v>427.09785592662405</v>
      </c>
      <c r="M347" s="48">
        <f t="shared" si="138"/>
        <v>70192.274590289977</v>
      </c>
      <c r="N347" s="49">
        <f t="shared" si="122"/>
        <v>1.8499999999999999E-2</v>
      </c>
      <c r="O347" s="44">
        <f t="shared" si="123"/>
        <v>7.0699999999999999E-2</v>
      </c>
      <c r="P347" s="51"/>
      <c r="Q347" s="46" t="str">
        <f t="shared" si="124"/>
        <v/>
      </c>
      <c r="R347" s="40">
        <f t="shared" si="125"/>
        <v>0</v>
      </c>
      <c r="S347" s="47" t="str">
        <f t="shared" si="126"/>
        <v/>
      </c>
      <c r="T347" s="47">
        <f t="shared" si="127"/>
        <v>0</v>
      </c>
      <c r="U347" s="52">
        <f t="shared" si="128"/>
        <v>0</v>
      </c>
      <c r="V347" s="48">
        <f t="shared" si="129"/>
        <v>0</v>
      </c>
      <c r="W347" s="57" t="e">
        <f t="shared" si="139"/>
        <v>#VALUE!</v>
      </c>
      <c r="X347" s="34" t="str">
        <f t="shared" si="130"/>
        <v/>
      </c>
      <c r="Y347" s="40">
        <f t="shared" si="131"/>
        <v>0</v>
      </c>
      <c r="Z347" s="47" t="str">
        <f t="shared" si="132"/>
        <v/>
      </c>
      <c r="AA347" s="40">
        <f t="shared" si="133"/>
        <v>0</v>
      </c>
      <c r="AB347" s="52">
        <f t="shared" si="134"/>
        <v>0</v>
      </c>
      <c r="AC347" s="48">
        <f t="shared" si="135"/>
        <v>0</v>
      </c>
    </row>
    <row r="348" spans="1:29" x14ac:dyDescent="0.2">
      <c r="A348" s="34">
        <f t="shared" si="113"/>
        <v>313</v>
      </c>
      <c r="B348" s="40">
        <f t="shared" si="114"/>
        <v>2905.15</v>
      </c>
      <c r="C348" s="40">
        <f t="shared" si="115"/>
        <v>2427.6611594267106</v>
      </c>
      <c r="D348" s="40">
        <f t="shared" si="136"/>
        <v>477.48884057328968</v>
      </c>
      <c r="E348" s="36">
        <f t="shared" si="137"/>
        <v>71793.402142120889</v>
      </c>
      <c r="F348" s="81">
        <f t="shared" si="116"/>
        <v>5.2200000000000003E-2</v>
      </c>
      <c r="G348" s="41">
        <f t="shared" si="117"/>
        <v>2.5000000000000001E-2</v>
      </c>
      <c r="H348" s="42">
        <f t="shared" si="118"/>
        <v>7.7200000000000005E-2</v>
      </c>
      <c r="I348" s="100"/>
      <c r="J348" s="43">
        <f t="shared" si="119"/>
        <v>2726.69</v>
      </c>
      <c r="K348" s="40">
        <f t="shared" si="120"/>
        <v>2313.1405155388748</v>
      </c>
      <c r="L348" s="40">
        <f t="shared" si="121"/>
        <v>413.54948446112508</v>
      </c>
      <c r="M348" s="36">
        <f t="shared" si="138"/>
        <v>67879.134074751099</v>
      </c>
      <c r="N348" s="41">
        <f t="shared" si="122"/>
        <v>1.8499999999999999E-2</v>
      </c>
      <c r="O348" s="44">
        <f t="shared" si="123"/>
        <v>7.0699999999999999E-2</v>
      </c>
      <c r="Q348" s="34" t="str">
        <f t="shared" si="124"/>
        <v/>
      </c>
      <c r="R348" s="40">
        <f t="shared" si="125"/>
        <v>0</v>
      </c>
      <c r="S348" s="40" t="str">
        <f t="shared" si="126"/>
        <v/>
      </c>
      <c r="T348" s="40">
        <f t="shared" si="127"/>
        <v>0</v>
      </c>
      <c r="U348" s="45">
        <f t="shared" si="128"/>
        <v>0</v>
      </c>
      <c r="V348" s="36">
        <f t="shared" si="129"/>
        <v>0</v>
      </c>
      <c r="W348" s="57" t="e">
        <f t="shared" si="139"/>
        <v>#VALUE!</v>
      </c>
      <c r="X348" s="34" t="str">
        <f t="shared" si="130"/>
        <v/>
      </c>
      <c r="Y348" s="40">
        <f t="shared" si="131"/>
        <v>0</v>
      </c>
      <c r="Z348" s="40" t="str">
        <f t="shared" si="132"/>
        <v/>
      </c>
      <c r="AA348" s="40">
        <f t="shared" si="133"/>
        <v>0</v>
      </c>
      <c r="AB348" s="45">
        <f t="shared" si="134"/>
        <v>0</v>
      </c>
      <c r="AC348" s="36">
        <f t="shared" si="135"/>
        <v>0</v>
      </c>
    </row>
    <row r="349" spans="1:29" x14ac:dyDescent="0.2">
      <c r="A349" s="34">
        <f t="shared" si="113"/>
        <v>314</v>
      </c>
      <c r="B349" s="40">
        <f t="shared" si="114"/>
        <v>2905.16</v>
      </c>
      <c r="C349" s="40">
        <f t="shared" si="115"/>
        <v>2443.2891128856886</v>
      </c>
      <c r="D349" s="40">
        <f t="shared" si="136"/>
        <v>461.87088711431107</v>
      </c>
      <c r="E349" s="36">
        <f t="shared" si="137"/>
        <v>69350.113029235203</v>
      </c>
      <c r="F349" s="81">
        <f t="shared" si="116"/>
        <v>5.2200000000000003E-2</v>
      </c>
      <c r="G349" s="41">
        <f t="shared" si="117"/>
        <v>2.5000000000000001E-2</v>
      </c>
      <c r="H349" s="42">
        <f t="shared" si="118"/>
        <v>7.7200000000000005E-2</v>
      </c>
      <c r="I349" s="100"/>
      <c r="J349" s="43">
        <f t="shared" si="119"/>
        <v>2726.69</v>
      </c>
      <c r="K349" s="40">
        <f t="shared" si="120"/>
        <v>2326.7687684095918</v>
      </c>
      <c r="L349" s="40">
        <f t="shared" si="121"/>
        <v>399.92123159040852</v>
      </c>
      <c r="M349" s="36">
        <f t="shared" si="138"/>
        <v>65552.365306341511</v>
      </c>
      <c r="N349" s="41">
        <f t="shared" si="122"/>
        <v>1.8499999999999999E-2</v>
      </c>
      <c r="O349" s="44">
        <f t="shared" si="123"/>
        <v>7.0699999999999999E-2</v>
      </c>
      <c r="Q349" s="34" t="str">
        <f t="shared" si="124"/>
        <v/>
      </c>
      <c r="R349" s="40">
        <f t="shared" si="125"/>
        <v>0</v>
      </c>
      <c r="S349" s="40" t="str">
        <f t="shared" si="126"/>
        <v/>
      </c>
      <c r="T349" s="40">
        <f t="shared" si="127"/>
        <v>0</v>
      </c>
      <c r="U349" s="45">
        <f t="shared" si="128"/>
        <v>0</v>
      </c>
      <c r="V349" s="36">
        <f t="shared" si="129"/>
        <v>0</v>
      </c>
      <c r="W349" s="57" t="e">
        <f t="shared" si="139"/>
        <v>#VALUE!</v>
      </c>
      <c r="X349" s="34" t="str">
        <f t="shared" si="130"/>
        <v/>
      </c>
      <c r="Y349" s="40">
        <f t="shared" si="131"/>
        <v>0</v>
      </c>
      <c r="Z349" s="40" t="str">
        <f t="shared" si="132"/>
        <v/>
      </c>
      <c r="AA349" s="40">
        <f t="shared" si="133"/>
        <v>0</v>
      </c>
      <c r="AB349" s="45">
        <f t="shared" si="134"/>
        <v>0</v>
      </c>
      <c r="AC349" s="36">
        <f t="shared" si="135"/>
        <v>0</v>
      </c>
    </row>
    <row r="350" spans="1:29" x14ac:dyDescent="0.2">
      <c r="A350" s="34">
        <f t="shared" si="113"/>
        <v>315</v>
      </c>
      <c r="B350" s="40">
        <f t="shared" si="114"/>
        <v>2905.15</v>
      </c>
      <c r="C350" s="40">
        <f t="shared" si="115"/>
        <v>2458.9976061785869</v>
      </c>
      <c r="D350" s="40">
        <f t="shared" si="136"/>
        <v>446.15239382141317</v>
      </c>
      <c r="E350" s="36">
        <f t="shared" si="137"/>
        <v>66891.115423056617</v>
      </c>
      <c r="F350" s="81">
        <f t="shared" si="116"/>
        <v>5.2200000000000003E-2</v>
      </c>
      <c r="G350" s="41">
        <f t="shared" si="117"/>
        <v>2.5000000000000001E-2</v>
      </c>
      <c r="H350" s="42">
        <f t="shared" si="118"/>
        <v>7.7200000000000005E-2</v>
      </c>
      <c r="I350" s="100"/>
      <c r="J350" s="43">
        <f t="shared" si="119"/>
        <v>2726.68</v>
      </c>
      <c r="K350" s="40">
        <f t="shared" si="120"/>
        <v>2340.4673144034709</v>
      </c>
      <c r="L350" s="40">
        <f t="shared" si="121"/>
        <v>386.21268559652873</v>
      </c>
      <c r="M350" s="36">
        <f t="shared" si="138"/>
        <v>63211.897991938044</v>
      </c>
      <c r="N350" s="41">
        <f t="shared" si="122"/>
        <v>1.8499999999999999E-2</v>
      </c>
      <c r="O350" s="44">
        <f t="shared" si="123"/>
        <v>7.0699999999999999E-2</v>
      </c>
      <c r="Q350" s="34" t="str">
        <f t="shared" si="124"/>
        <v/>
      </c>
      <c r="R350" s="40">
        <f t="shared" si="125"/>
        <v>0</v>
      </c>
      <c r="S350" s="40" t="str">
        <f t="shared" si="126"/>
        <v/>
      </c>
      <c r="T350" s="40">
        <f t="shared" si="127"/>
        <v>0</v>
      </c>
      <c r="U350" s="45">
        <f t="shared" si="128"/>
        <v>0</v>
      </c>
      <c r="V350" s="36">
        <f t="shared" si="129"/>
        <v>0</v>
      </c>
      <c r="W350" s="57" t="e">
        <f t="shared" si="139"/>
        <v>#VALUE!</v>
      </c>
      <c r="X350" s="34" t="str">
        <f t="shared" si="130"/>
        <v/>
      </c>
      <c r="Y350" s="40">
        <f t="shared" si="131"/>
        <v>0</v>
      </c>
      <c r="Z350" s="40" t="str">
        <f t="shared" si="132"/>
        <v/>
      </c>
      <c r="AA350" s="40">
        <f t="shared" si="133"/>
        <v>0</v>
      </c>
      <c r="AB350" s="45">
        <f t="shared" si="134"/>
        <v>0</v>
      </c>
      <c r="AC350" s="36">
        <f t="shared" si="135"/>
        <v>0</v>
      </c>
    </row>
    <row r="351" spans="1:29" x14ac:dyDescent="0.2">
      <c r="A351" s="34">
        <f t="shared" si="113"/>
        <v>316</v>
      </c>
      <c r="B351" s="40">
        <f t="shared" si="114"/>
        <v>2905.16</v>
      </c>
      <c r="C351" s="40">
        <f t="shared" si="115"/>
        <v>2474.8271574450023</v>
      </c>
      <c r="D351" s="40">
        <f t="shared" si="136"/>
        <v>430.33284255499757</v>
      </c>
      <c r="E351" s="36">
        <f t="shared" si="137"/>
        <v>64416.288265611613</v>
      </c>
      <c r="F351" s="81">
        <f t="shared" si="116"/>
        <v>5.2200000000000003E-2</v>
      </c>
      <c r="G351" s="41">
        <f t="shared" si="117"/>
        <v>2.5000000000000001E-2</v>
      </c>
      <c r="H351" s="42">
        <f t="shared" si="118"/>
        <v>7.7200000000000005E-2</v>
      </c>
      <c r="I351" s="100"/>
      <c r="J351" s="43">
        <f t="shared" si="119"/>
        <v>2726.69</v>
      </c>
      <c r="K351" s="40">
        <f t="shared" si="120"/>
        <v>2354.266567664165</v>
      </c>
      <c r="L351" s="40">
        <f t="shared" si="121"/>
        <v>372.423432335835</v>
      </c>
      <c r="M351" s="36">
        <f t="shared" si="138"/>
        <v>60857.631424273881</v>
      </c>
      <c r="N351" s="41">
        <f t="shared" si="122"/>
        <v>1.8499999999999999E-2</v>
      </c>
      <c r="O351" s="44">
        <f t="shared" si="123"/>
        <v>7.0699999999999999E-2</v>
      </c>
      <c r="Q351" s="34" t="str">
        <f t="shared" si="124"/>
        <v/>
      </c>
      <c r="R351" s="40">
        <f t="shared" si="125"/>
        <v>0</v>
      </c>
      <c r="S351" s="40" t="str">
        <f t="shared" si="126"/>
        <v/>
      </c>
      <c r="T351" s="40">
        <f t="shared" si="127"/>
        <v>0</v>
      </c>
      <c r="U351" s="45">
        <f t="shared" si="128"/>
        <v>0</v>
      </c>
      <c r="V351" s="36">
        <f t="shared" si="129"/>
        <v>0</v>
      </c>
      <c r="W351" s="57" t="e">
        <f t="shared" si="139"/>
        <v>#VALUE!</v>
      </c>
      <c r="X351" s="34" t="str">
        <f t="shared" si="130"/>
        <v/>
      </c>
      <c r="Y351" s="40">
        <f t="shared" si="131"/>
        <v>0</v>
      </c>
      <c r="Z351" s="40" t="str">
        <f t="shared" si="132"/>
        <v/>
      </c>
      <c r="AA351" s="40">
        <f t="shared" si="133"/>
        <v>0</v>
      </c>
      <c r="AB351" s="45">
        <f t="shared" si="134"/>
        <v>0</v>
      </c>
      <c r="AC351" s="36">
        <f t="shared" si="135"/>
        <v>0</v>
      </c>
    </row>
    <row r="352" spans="1:29" x14ac:dyDescent="0.2">
      <c r="A352" s="34">
        <f t="shared" si="113"/>
        <v>317</v>
      </c>
      <c r="B352" s="40">
        <f t="shared" si="114"/>
        <v>2905.16</v>
      </c>
      <c r="C352" s="40">
        <f t="shared" si="115"/>
        <v>2490.7485454912317</v>
      </c>
      <c r="D352" s="40">
        <f t="shared" si="136"/>
        <v>414.41145450876803</v>
      </c>
      <c r="E352" s="36">
        <f t="shared" si="137"/>
        <v>61925.539720120381</v>
      </c>
      <c r="F352" s="81">
        <f t="shared" si="116"/>
        <v>5.2200000000000003E-2</v>
      </c>
      <c r="G352" s="41">
        <f t="shared" si="117"/>
        <v>2.5000000000000001E-2</v>
      </c>
      <c r="H352" s="42">
        <f t="shared" si="118"/>
        <v>7.7200000000000005E-2</v>
      </c>
      <c r="I352" s="100"/>
      <c r="J352" s="43">
        <f t="shared" si="119"/>
        <v>2726.68</v>
      </c>
      <c r="K352" s="40">
        <f t="shared" si="120"/>
        <v>2368.1271215253196</v>
      </c>
      <c r="L352" s="40">
        <f t="shared" si="121"/>
        <v>358.55287847468026</v>
      </c>
      <c r="M352" s="36">
        <f t="shared" si="138"/>
        <v>58489.504302748559</v>
      </c>
      <c r="N352" s="41">
        <f t="shared" si="122"/>
        <v>1.8499999999999999E-2</v>
      </c>
      <c r="O352" s="44">
        <f t="shared" si="123"/>
        <v>7.0699999999999999E-2</v>
      </c>
      <c r="Q352" s="34" t="str">
        <f t="shared" si="124"/>
        <v/>
      </c>
      <c r="R352" s="40">
        <f t="shared" si="125"/>
        <v>0</v>
      </c>
      <c r="S352" s="40" t="str">
        <f t="shared" si="126"/>
        <v/>
      </c>
      <c r="T352" s="40">
        <f t="shared" si="127"/>
        <v>0</v>
      </c>
      <c r="U352" s="45">
        <f t="shared" si="128"/>
        <v>0</v>
      </c>
      <c r="V352" s="36">
        <f t="shared" si="129"/>
        <v>0</v>
      </c>
      <c r="W352" s="57" t="e">
        <f t="shared" si="139"/>
        <v>#VALUE!</v>
      </c>
      <c r="X352" s="34" t="str">
        <f t="shared" si="130"/>
        <v/>
      </c>
      <c r="Y352" s="40">
        <f t="shared" si="131"/>
        <v>0</v>
      </c>
      <c r="Z352" s="40" t="str">
        <f t="shared" si="132"/>
        <v/>
      </c>
      <c r="AA352" s="40">
        <f t="shared" si="133"/>
        <v>0</v>
      </c>
      <c r="AB352" s="45">
        <f t="shared" si="134"/>
        <v>0</v>
      </c>
      <c r="AC352" s="36">
        <f t="shared" si="135"/>
        <v>0</v>
      </c>
    </row>
    <row r="353" spans="1:29" x14ac:dyDescent="0.2">
      <c r="A353" s="34">
        <f t="shared" si="113"/>
        <v>318</v>
      </c>
      <c r="B353" s="40">
        <f t="shared" si="114"/>
        <v>2905.15</v>
      </c>
      <c r="C353" s="40">
        <f t="shared" si="115"/>
        <v>2506.7623611338922</v>
      </c>
      <c r="D353" s="40">
        <f t="shared" si="136"/>
        <v>398.38763886610781</v>
      </c>
      <c r="E353" s="36">
        <f t="shared" si="137"/>
        <v>59418.777358986488</v>
      </c>
      <c r="F353" s="81">
        <f t="shared" si="116"/>
        <v>5.2200000000000003E-2</v>
      </c>
      <c r="G353" s="41">
        <f t="shared" si="117"/>
        <v>2.5000000000000001E-2</v>
      </c>
      <c r="H353" s="42">
        <f t="shared" si="118"/>
        <v>7.7200000000000005E-2</v>
      </c>
      <c r="I353" s="100"/>
      <c r="J353" s="43">
        <f t="shared" si="119"/>
        <v>2726.68</v>
      </c>
      <c r="K353" s="40">
        <f t="shared" si="120"/>
        <v>2382.0793371496397</v>
      </c>
      <c r="L353" s="40">
        <f t="shared" si="121"/>
        <v>344.60066285036027</v>
      </c>
      <c r="M353" s="36">
        <f t="shared" si="138"/>
        <v>56107.424965598919</v>
      </c>
      <c r="N353" s="41">
        <f t="shared" si="122"/>
        <v>1.8499999999999999E-2</v>
      </c>
      <c r="O353" s="44">
        <f t="shared" si="123"/>
        <v>7.0699999999999999E-2</v>
      </c>
      <c r="Q353" s="34" t="str">
        <f t="shared" si="124"/>
        <v/>
      </c>
      <c r="R353" s="40">
        <f t="shared" si="125"/>
        <v>0</v>
      </c>
      <c r="S353" s="40" t="str">
        <f t="shared" si="126"/>
        <v/>
      </c>
      <c r="T353" s="40">
        <f t="shared" si="127"/>
        <v>0</v>
      </c>
      <c r="U353" s="45">
        <f t="shared" si="128"/>
        <v>0</v>
      </c>
      <c r="V353" s="36">
        <f t="shared" si="129"/>
        <v>0</v>
      </c>
      <c r="W353" s="57" t="e">
        <f t="shared" si="139"/>
        <v>#VALUE!</v>
      </c>
      <c r="X353" s="34" t="str">
        <f t="shared" si="130"/>
        <v/>
      </c>
      <c r="Y353" s="40">
        <f t="shared" si="131"/>
        <v>0</v>
      </c>
      <c r="Z353" s="40" t="str">
        <f t="shared" si="132"/>
        <v/>
      </c>
      <c r="AA353" s="40">
        <f t="shared" si="133"/>
        <v>0</v>
      </c>
      <c r="AB353" s="45">
        <f t="shared" si="134"/>
        <v>0</v>
      </c>
      <c r="AC353" s="36">
        <f t="shared" si="135"/>
        <v>0</v>
      </c>
    </row>
    <row r="354" spans="1:29" x14ac:dyDescent="0.2">
      <c r="A354" s="34">
        <f t="shared" si="113"/>
        <v>319</v>
      </c>
      <c r="B354" s="40">
        <f t="shared" si="114"/>
        <v>2905.16</v>
      </c>
      <c r="C354" s="40">
        <f t="shared" si="115"/>
        <v>2522.8991989905198</v>
      </c>
      <c r="D354" s="40">
        <f t="shared" si="136"/>
        <v>382.26080100947979</v>
      </c>
      <c r="E354" s="36">
        <f t="shared" si="137"/>
        <v>56895.878159995969</v>
      </c>
      <c r="F354" s="81">
        <f t="shared" si="116"/>
        <v>5.2200000000000003E-2</v>
      </c>
      <c r="G354" s="41">
        <f t="shared" si="117"/>
        <v>2.5000000000000001E-2</v>
      </c>
      <c r="H354" s="42">
        <f t="shared" si="118"/>
        <v>7.7200000000000005E-2</v>
      </c>
      <c r="I354" s="100"/>
      <c r="J354" s="43">
        <f t="shared" si="119"/>
        <v>2726.69</v>
      </c>
      <c r="K354" s="40">
        <f t="shared" si="120"/>
        <v>2396.1237545776798</v>
      </c>
      <c r="L354" s="40">
        <f t="shared" si="121"/>
        <v>330.56624542232026</v>
      </c>
      <c r="M354" s="36">
        <f t="shared" si="138"/>
        <v>53711.301211021237</v>
      </c>
      <c r="N354" s="41">
        <f t="shared" si="122"/>
        <v>1.8499999999999999E-2</v>
      </c>
      <c r="O354" s="44">
        <f t="shared" si="123"/>
        <v>7.0699999999999999E-2</v>
      </c>
      <c r="Q354" s="34" t="str">
        <f t="shared" si="124"/>
        <v/>
      </c>
      <c r="R354" s="40">
        <f t="shared" si="125"/>
        <v>0</v>
      </c>
      <c r="S354" s="40" t="str">
        <f t="shared" si="126"/>
        <v/>
      </c>
      <c r="T354" s="40">
        <f t="shared" si="127"/>
        <v>0</v>
      </c>
      <c r="U354" s="45">
        <f t="shared" si="128"/>
        <v>0</v>
      </c>
      <c r="V354" s="36">
        <f t="shared" si="129"/>
        <v>0</v>
      </c>
      <c r="W354" s="57" t="e">
        <f t="shared" si="139"/>
        <v>#VALUE!</v>
      </c>
      <c r="X354" s="34" t="str">
        <f t="shared" si="130"/>
        <v/>
      </c>
      <c r="Y354" s="40">
        <f t="shared" si="131"/>
        <v>0</v>
      </c>
      <c r="Z354" s="40" t="str">
        <f t="shared" si="132"/>
        <v/>
      </c>
      <c r="AA354" s="40">
        <f t="shared" si="133"/>
        <v>0</v>
      </c>
      <c r="AB354" s="45">
        <f t="shared" si="134"/>
        <v>0</v>
      </c>
      <c r="AC354" s="36">
        <f t="shared" si="135"/>
        <v>0</v>
      </c>
    </row>
    <row r="355" spans="1:29" x14ac:dyDescent="0.2">
      <c r="A355" s="34">
        <f t="shared" si="113"/>
        <v>320</v>
      </c>
      <c r="B355" s="40">
        <f t="shared" si="114"/>
        <v>2905.15</v>
      </c>
      <c r="C355" s="40">
        <f t="shared" si="115"/>
        <v>2539.1198505040261</v>
      </c>
      <c r="D355" s="40">
        <f t="shared" si="136"/>
        <v>366.03014949597406</v>
      </c>
      <c r="E355" s="36">
        <f t="shared" si="137"/>
        <v>54356.758309491946</v>
      </c>
      <c r="F355" s="81">
        <f t="shared" si="116"/>
        <v>5.2200000000000003E-2</v>
      </c>
      <c r="G355" s="41">
        <f t="shared" si="117"/>
        <v>2.5000000000000001E-2</v>
      </c>
      <c r="H355" s="42">
        <f t="shared" si="118"/>
        <v>7.7200000000000005E-2</v>
      </c>
      <c r="I355" s="100"/>
      <c r="J355" s="43">
        <f t="shared" si="119"/>
        <v>2726.68</v>
      </c>
      <c r="K355" s="40">
        <f t="shared" si="120"/>
        <v>2410.230917031733</v>
      </c>
      <c r="L355" s="40">
        <f t="shared" si="121"/>
        <v>316.44908296826679</v>
      </c>
      <c r="M355" s="36">
        <f t="shared" si="138"/>
        <v>51301.070293989505</v>
      </c>
      <c r="N355" s="41">
        <f t="shared" si="122"/>
        <v>1.8499999999999999E-2</v>
      </c>
      <c r="O355" s="44">
        <f t="shared" si="123"/>
        <v>7.0699999999999999E-2</v>
      </c>
      <c r="Q355" s="34" t="str">
        <f t="shared" si="124"/>
        <v/>
      </c>
      <c r="R355" s="40">
        <f t="shared" si="125"/>
        <v>0</v>
      </c>
      <c r="S355" s="40" t="str">
        <f t="shared" si="126"/>
        <v/>
      </c>
      <c r="T355" s="40">
        <f t="shared" si="127"/>
        <v>0</v>
      </c>
      <c r="U355" s="45">
        <f t="shared" si="128"/>
        <v>0</v>
      </c>
      <c r="V355" s="36">
        <f t="shared" si="129"/>
        <v>0</v>
      </c>
      <c r="W355" s="57" t="e">
        <f t="shared" si="139"/>
        <v>#VALUE!</v>
      </c>
      <c r="X355" s="34" t="str">
        <f t="shared" si="130"/>
        <v/>
      </c>
      <c r="Y355" s="40">
        <f t="shared" si="131"/>
        <v>0</v>
      </c>
      <c r="Z355" s="40" t="str">
        <f t="shared" si="132"/>
        <v/>
      </c>
      <c r="AA355" s="40">
        <f t="shared" si="133"/>
        <v>0</v>
      </c>
      <c r="AB355" s="45">
        <f t="shared" si="134"/>
        <v>0</v>
      </c>
      <c r="AC355" s="36">
        <f t="shared" si="135"/>
        <v>0</v>
      </c>
    </row>
    <row r="356" spans="1:29" x14ac:dyDescent="0.2">
      <c r="A356" s="34">
        <f t="shared" ref="A356:A406" si="140">IFERROR(IF(A355+1&lt;=$E$6,A355+1,""),"")</f>
        <v>321</v>
      </c>
      <c r="B356" s="40">
        <f t="shared" ref="B356:B406" si="141">IF($A356&lt;&gt;"",ROUND(IF($E$13="raty równe",-PMT(H356/12,$E$6-A355,E355,0),C356+D356),2),"")</f>
        <v>2905.15</v>
      </c>
      <c r="C356" s="40">
        <f t="shared" ref="C356:C406" si="142">IF($A356&lt;&gt;"",IF($E$13="raty malejące",E355/($E$6-A355),IF(B356-D356&gt;E355,E355,B356-D356)),"")</f>
        <v>2555.454854875602</v>
      </c>
      <c r="D356" s="40">
        <f t="shared" si="136"/>
        <v>349.69514512439827</v>
      </c>
      <c r="E356" s="36">
        <f t="shared" si="137"/>
        <v>51801.303454616347</v>
      </c>
      <c r="F356" s="81">
        <f t="shared" ref="F356:F406" si="143">$E$8</f>
        <v>5.2200000000000003E-2</v>
      </c>
      <c r="G356" s="41">
        <f t="shared" ref="G356:G406" si="144">IF(A356&lt;&gt;"",$E$9,"")</f>
        <v>2.5000000000000001E-2</v>
      </c>
      <c r="H356" s="42">
        <f t="shared" ref="H356:H406" si="145">IF($A356&lt;&gt;"",IF(AND($E$10="TAK",$A356&lt;=$E$11),$E$12,F356+G356),"")</f>
        <v>7.7200000000000005E-2</v>
      </c>
      <c r="I356" s="100"/>
      <c r="J356" s="43">
        <f t="shared" ref="J356:J406" si="146">IF($A356&lt;&gt;"",ROUND(IF($E$13="raty równe",-PMT(O356/12,$E$6-A355,M355,0),K356+L356),2),"")</f>
        <v>2726.69</v>
      </c>
      <c r="K356" s="40">
        <f t="shared" ref="K356:K406" si="147">IF($A356&lt;&gt;"",IF($E$13="raty malejące",M355/($E$6-A355),IF(J356-L356&gt;M355,M355,J356-L356)),"")</f>
        <v>2424.4411941845788</v>
      </c>
      <c r="L356" s="40">
        <f t="shared" ref="L356:L406" si="148">IF($A356&lt;&gt;"",M355*O356/12,"")</f>
        <v>302.24880581542146</v>
      </c>
      <c r="M356" s="36">
        <f t="shared" si="138"/>
        <v>48876.62909980493</v>
      </c>
      <c r="N356" s="41">
        <f t="shared" ref="N356:N406" si="149">IF(A356&lt;&gt;"",$E$17,"")</f>
        <v>1.8499999999999999E-2</v>
      </c>
      <c r="O356" s="44">
        <f t="shared" ref="O356:O406" si="150">IF($A356&lt;&gt;"",IF(AND($E$18="TAK",$A356&lt;=$E$20),$E$19,N356+F356),"")</f>
        <v>7.0699999999999999E-2</v>
      </c>
      <c r="Q356" s="34" t="str">
        <f t="shared" ref="Q356:Q406" si="151">IFERROR(IF(V355&gt;0,A356,""),"")</f>
        <v/>
      </c>
      <c r="R356" s="40">
        <f t="shared" ref="R356:R406" si="152">IF(Q356&lt;&gt;"",IF($E$21="raty równe",-PMT(O356/12,$E$6-A355,V355,0),S356+T356),0)</f>
        <v>0</v>
      </c>
      <c r="S356" s="40" t="str">
        <f t="shared" ref="S356:S406" si="153">IF(Q356&lt;&gt;"",IF($E$21="raty malejące",V355/($E$6-Q355),IF(R356-T356&gt;V355,V355,R356-T356)),"")</f>
        <v/>
      </c>
      <c r="T356" s="40">
        <f t="shared" ref="T356:T406" si="154">IF(Q356&lt;&gt;"",V355*O356/12,0)</f>
        <v>0</v>
      </c>
      <c r="U356" s="45">
        <f t="shared" ref="U356:U406" si="155">IF(Q356&lt;&gt;"",MIN(MAX(B356-R356,0),V355-S356),0)</f>
        <v>0</v>
      </c>
      <c r="V356" s="36">
        <f t="shared" ref="V356:V406" si="156">IF(Q356&lt;&gt;"",IF(U356&lt;&gt;"",V355-S356-U356,V355-S356),0)</f>
        <v>0</v>
      </c>
      <c r="W356" s="57" t="e">
        <f t="shared" si="139"/>
        <v>#VALUE!</v>
      </c>
      <c r="X356" s="34" t="str">
        <f t="shared" ref="X356:X406" si="157">IFERROR(IF(AC355&gt;0,A356,""),"")</f>
        <v/>
      </c>
      <c r="Y356" s="40">
        <f t="shared" ref="Y356:Y406" si="158">IF(X356&lt;&gt;"",IF($E$21="raty równe",-PMT(O356/12,$K$15-A355,AC355,0),Z356+AA356),0)</f>
        <v>0</v>
      </c>
      <c r="Z356" s="40" t="str">
        <f t="shared" ref="Z356:Z406" si="159">IF(X356&lt;&gt;"",IF($E$21="raty malejące",AC355/($E$6-X355),IF(Y356-AA356&gt;AC355,AC355,Y356-AA356)),"")</f>
        <v/>
      </c>
      <c r="AA356" s="40">
        <f t="shared" ref="AA356:AA406" si="160">IF(X356&lt;&gt;"",AC355*O356/12,0)</f>
        <v>0</v>
      </c>
      <c r="AB356" s="45">
        <f t="shared" ref="AB356:AB406" si="161">IF(X356&lt;&gt;"",MIN(MAX(I356-Y356,0),AC355-Z356),0)</f>
        <v>0</v>
      </c>
      <c r="AC356" s="36">
        <f t="shared" ref="AC356:AC406" si="162">IF(X356&lt;&gt;"",IF(AB356&lt;&gt;"",AC355-Z356-AB356,AC355-Z356),0)</f>
        <v>0</v>
      </c>
    </row>
    <row r="357" spans="1:29" x14ac:dyDescent="0.2">
      <c r="A357" s="34">
        <f t="shared" si="140"/>
        <v>322</v>
      </c>
      <c r="B357" s="40">
        <f t="shared" si="141"/>
        <v>2905.16</v>
      </c>
      <c r="C357" s="40">
        <f t="shared" si="142"/>
        <v>2571.9049477753015</v>
      </c>
      <c r="D357" s="40">
        <f t="shared" ref="D357:D406" si="163">IF($A357&lt;&gt;"",E356*H357/12,"")</f>
        <v>333.25505222469855</v>
      </c>
      <c r="E357" s="36">
        <f t="shared" ref="E357:E406" si="164">IF($A357&lt;&gt;"",E356-C357,"")</f>
        <v>49229.398506841047</v>
      </c>
      <c r="F357" s="81">
        <f t="shared" si="143"/>
        <v>5.2200000000000003E-2</v>
      </c>
      <c r="G357" s="41">
        <f t="shared" si="144"/>
        <v>2.5000000000000001E-2</v>
      </c>
      <c r="H357" s="42">
        <f t="shared" si="145"/>
        <v>7.7200000000000005E-2</v>
      </c>
      <c r="I357" s="100"/>
      <c r="J357" s="43">
        <f t="shared" si="146"/>
        <v>2726.69</v>
      </c>
      <c r="K357" s="40">
        <f t="shared" si="147"/>
        <v>2438.7251935536492</v>
      </c>
      <c r="L357" s="40">
        <f t="shared" si="148"/>
        <v>287.96480644635068</v>
      </c>
      <c r="M357" s="36">
        <f t="shared" ref="M357:M406" si="165">IF($A357&lt;&gt;"",M356-K357,"")</f>
        <v>46437.903906251282</v>
      </c>
      <c r="N357" s="41">
        <f t="shared" si="149"/>
        <v>1.8499999999999999E-2</v>
      </c>
      <c r="O357" s="44">
        <f t="shared" si="150"/>
        <v>7.0699999999999999E-2</v>
      </c>
      <c r="Q357" s="34" t="str">
        <f t="shared" si="151"/>
        <v/>
      </c>
      <c r="R357" s="40">
        <f t="shared" si="152"/>
        <v>0</v>
      </c>
      <c r="S357" s="40" t="str">
        <f t="shared" si="153"/>
        <v/>
      </c>
      <c r="T357" s="40">
        <f t="shared" si="154"/>
        <v>0</v>
      </c>
      <c r="U357" s="45">
        <f t="shared" si="155"/>
        <v>0</v>
      </c>
      <c r="V357" s="36">
        <f t="shared" si="156"/>
        <v>0</v>
      </c>
      <c r="W357" s="57" t="e">
        <f t="shared" ref="W357:W406" si="166">S357+U357-Z357</f>
        <v>#VALUE!</v>
      </c>
      <c r="X357" s="34" t="str">
        <f t="shared" si="157"/>
        <v/>
      </c>
      <c r="Y357" s="40">
        <f t="shared" si="158"/>
        <v>0</v>
      </c>
      <c r="Z357" s="40" t="str">
        <f t="shared" si="159"/>
        <v/>
      </c>
      <c r="AA357" s="40">
        <f t="shared" si="160"/>
        <v>0</v>
      </c>
      <c r="AB357" s="45">
        <f t="shared" si="161"/>
        <v>0</v>
      </c>
      <c r="AC357" s="36">
        <f t="shared" si="162"/>
        <v>0</v>
      </c>
    </row>
    <row r="358" spans="1:29" x14ac:dyDescent="0.2">
      <c r="A358" s="34">
        <f t="shared" si="140"/>
        <v>323</v>
      </c>
      <c r="B358" s="40">
        <f t="shared" si="141"/>
        <v>2905.15</v>
      </c>
      <c r="C358" s="40">
        <f t="shared" si="142"/>
        <v>2588.4408696059895</v>
      </c>
      <c r="D358" s="40">
        <f t="shared" si="163"/>
        <v>316.70913039401074</v>
      </c>
      <c r="E358" s="36">
        <f t="shared" si="164"/>
        <v>46640.957637235057</v>
      </c>
      <c r="F358" s="81">
        <f t="shared" si="143"/>
        <v>5.2200000000000003E-2</v>
      </c>
      <c r="G358" s="41">
        <f t="shared" si="144"/>
        <v>2.5000000000000001E-2</v>
      </c>
      <c r="H358" s="42">
        <f t="shared" si="145"/>
        <v>7.7200000000000005E-2</v>
      </c>
      <c r="I358" s="100"/>
      <c r="J358" s="43">
        <f t="shared" si="146"/>
        <v>2726.68</v>
      </c>
      <c r="K358" s="40">
        <f t="shared" si="147"/>
        <v>2453.0833494856693</v>
      </c>
      <c r="L358" s="40">
        <f t="shared" si="148"/>
        <v>273.59665051433046</v>
      </c>
      <c r="M358" s="36">
        <f t="shared" si="165"/>
        <v>43984.820556765611</v>
      </c>
      <c r="N358" s="41">
        <f t="shared" si="149"/>
        <v>1.8499999999999999E-2</v>
      </c>
      <c r="O358" s="44">
        <f t="shared" si="150"/>
        <v>7.0699999999999999E-2</v>
      </c>
      <c r="Q358" s="34" t="str">
        <f t="shared" si="151"/>
        <v/>
      </c>
      <c r="R358" s="40">
        <f t="shared" si="152"/>
        <v>0</v>
      </c>
      <c r="S358" s="40" t="str">
        <f t="shared" si="153"/>
        <v/>
      </c>
      <c r="T358" s="40">
        <f t="shared" si="154"/>
        <v>0</v>
      </c>
      <c r="U358" s="45">
        <f t="shared" si="155"/>
        <v>0</v>
      </c>
      <c r="V358" s="36">
        <f t="shared" si="156"/>
        <v>0</v>
      </c>
      <c r="W358" s="57" t="e">
        <f t="shared" si="166"/>
        <v>#VALUE!</v>
      </c>
      <c r="X358" s="34" t="str">
        <f t="shared" si="157"/>
        <v/>
      </c>
      <c r="Y358" s="40">
        <f t="shared" si="158"/>
        <v>0</v>
      </c>
      <c r="Z358" s="40" t="str">
        <f t="shared" si="159"/>
        <v/>
      </c>
      <c r="AA358" s="40">
        <f t="shared" si="160"/>
        <v>0</v>
      </c>
      <c r="AB358" s="45">
        <f t="shared" si="161"/>
        <v>0</v>
      </c>
      <c r="AC358" s="36">
        <f t="shared" si="162"/>
        <v>0</v>
      </c>
    </row>
    <row r="359" spans="1:29" x14ac:dyDescent="0.2">
      <c r="A359" s="46">
        <f t="shared" si="140"/>
        <v>324</v>
      </c>
      <c r="B359" s="47">
        <f t="shared" si="141"/>
        <v>2905.16</v>
      </c>
      <c r="C359" s="47">
        <f t="shared" si="142"/>
        <v>2605.1031725337875</v>
      </c>
      <c r="D359" s="47">
        <f t="shared" si="163"/>
        <v>300.05682746621221</v>
      </c>
      <c r="E359" s="48">
        <f t="shared" si="164"/>
        <v>44035.854464701268</v>
      </c>
      <c r="F359" s="81">
        <f t="shared" si="143"/>
        <v>5.2200000000000003E-2</v>
      </c>
      <c r="G359" s="49">
        <f t="shared" si="144"/>
        <v>2.5000000000000001E-2</v>
      </c>
      <c r="H359" s="50">
        <f t="shared" si="145"/>
        <v>7.7200000000000005E-2</v>
      </c>
      <c r="I359" s="100"/>
      <c r="J359" s="43">
        <f t="shared" si="146"/>
        <v>2726.69</v>
      </c>
      <c r="K359" s="40">
        <f t="shared" si="147"/>
        <v>2467.5460988863892</v>
      </c>
      <c r="L359" s="47">
        <f t="shared" si="148"/>
        <v>259.14390111361075</v>
      </c>
      <c r="M359" s="48">
        <f t="shared" si="165"/>
        <v>41517.274457879219</v>
      </c>
      <c r="N359" s="49">
        <f t="shared" si="149"/>
        <v>1.8499999999999999E-2</v>
      </c>
      <c r="O359" s="44">
        <f t="shared" si="150"/>
        <v>7.0699999999999999E-2</v>
      </c>
      <c r="P359" s="51"/>
      <c r="Q359" s="46" t="str">
        <f t="shared" si="151"/>
        <v/>
      </c>
      <c r="R359" s="40">
        <f t="shared" si="152"/>
        <v>0</v>
      </c>
      <c r="S359" s="47" t="str">
        <f t="shared" si="153"/>
        <v/>
      </c>
      <c r="T359" s="47">
        <f t="shared" si="154"/>
        <v>0</v>
      </c>
      <c r="U359" s="52">
        <f t="shared" si="155"/>
        <v>0</v>
      </c>
      <c r="V359" s="48">
        <f t="shared" si="156"/>
        <v>0</v>
      </c>
      <c r="W359" s="57" t="e">
        <f t="shared" si="166"/>
        <v>#VALUE!</v>
      </c>
      <c r="X359" s="34" t="str">
        <f t="shared" si="157"/>
        <v/>
      </c>
      <c r="Y359" s="40">
        <f t="shared" si="158"/>
        <v>0</v>
      </c>
      <c r="Z359" s="47" t="str">
        <f t="shared" si="159"/>
        <v/>
      </c>
      <c r="AA359" s="40">
        <f t="shared" si="160"/>
        <v>0</v>
      </c>
      <c r="AB359" s="52">
        <f t="shared" si="161"/>
        <v>0</v>
      </c>
      <c r="AC359" s="48">
        <f t="shared" si="162"/>
        <v>0</v>
      </c>
    </row>
    <row r="360" spans="1:29" x14ac:dyDescent="0.2">
      <c r="A360" s="34">
        <f t="shared" si="140"/>
        <v>325</v>
      </c>
      <c r="B360" s="40">
        <f t="shared" si="141"/>
        <v>2905.16</v>
      </c>
      <c r="C360" s="40">
        <f t="shared" si="142"/>
        <v>2621.8626696104216</v>
      </c>
      <c r="D360" s="40">
        <f t="shared" si="163"/>
        <v>283.29733038957818</v>
      </c>
      <c r="E360" s="36">
        <f t="shared" si="164"/>
        <v>41413.991795090849</v>
      </c>
      <c r="F360" s="81">
        <f t="shared" si="143"/>
        <v>5.2200000000000003E-2</v>
      </c>
      <c r="G360" s="41">
        <f t="shared" si="144"/>
        <v>2.5000000000000001E-2</v>
      </c>
      <c r="H360" s="42">
        <f t="shared" si="145"/>
        <v>7.7200000000000005E-2</v>
      </c>
      <c r="I360" s="100"/>
      <c r="J360" s="43">
        <f t="shared" si="146"/>
        <v>2726.68</v>
      </c>
      <c r="K360" s="40">
        <f t="shared" si="147"/>
        <v>2482.0740579856615</v>
      </c>
      <c r="L360" s="40">
        <f t="shared" si="148"/>
        <v>244.60594201433841</v>
      </c>
      <c r="M360" s="36">
        <f t="shared" si="165"/>
        <v>39035.200399893554</v>
      </c>
      <c r="N360" s="41">
        <f t="shared" si="149"/>
        <v>1.8499999999999999E-2</v>
      </c>
      <c r="O360" s="44">
        <f t="shared" si="150"/>
        <v>7.0699999999999999E-2</v>
      </c>
      <c r="Q360" s="34" t="str">
        <f t="shared" si="151"/>
        <v/>
      </c>
      <c r="R360" s="40">
        <f t="shared" si="152"/>
        <v>0</v>
      </c>
      <c r="S360" s="40" t="str">
        <f t="shared" si="153"/>
        <v/>
      </c>
      <c r="T360" s="40">
        <f t="shared" si="154"/>
        <v>0</v>
      </c>
      <c r="U360" s="45">
        <f t="shared" si="155"/>
        <v>0</v>
      </c>
      <c r="V360" s="36">
        <f t="shared" si="156"/>
        <v>0</v>
      </c>
      <c r="W360" s="57" t="e">
        <f t="shared" si="166"/>
        <v>#VALUE!</v>
      </c>
      <c r="X360" s="34" t="str">
        <f t="shared" si="157"/>
        <v/>
      </c>
      <c r="Y360" s="40">
        <f t="shared" si="158"/>
        <v>0</v>
      </c>
      <c r="Z360" s="40" t="str">
        <f t="shared" si="159"/>
        <v/>
      </c>
      <c r="AA360" s="40">
        <f t="shared" si="160"/>
        <v>0</v>
      </c>
      <c r="AB360" s="45">
        <f t="shared" si="161"/>
        <v>0</v>
      </c>
      <c r="AC360" s="36">
        <f t="shared" si="162"/>
        <v>0</v>
      </c>
    </row>
    <row r="361" spans="1:29" x14ac:dyDescent="0.2">
      <c r="A361" s="34">
        <f t="shared" si="140"/>
        <v>326</v>
      </c>
      <c r="B361" s="40">
        <f t="shared" si="141"/>
        <v>2905.15</v>
      </c>
      <c r="C361" s="40">
        <f t="shared" si="142"/>
        <v>2638.7199861182489</v>
      </c>
      <c r="D361" s="40">
        <f t="shared" si="163"/>
        <v>266.43001388175117</v>
      </c>
      <c r="E361" s="36">
        <f t="shared" si="164"/>
        <v>38775.271808972597</v>
      </c>
      <c r="F361" s="81">
        <f t="shared" si="143"/>
        <v>5.2200000000000003E-2</v>
      </c>
      <c r="G361" s="41">
        <f t="shared" si="144"/>
        <v>2.5000000000000001E-2</v>
      </c>
      <c r="H361" s="42">
        <f t="shared" si="145"/>
        <v>7.7200000000000005E-2</v>
      </c>
      <c r="I361" s="100"/>
      <c r="J361" s="43">
        <f t="shared" si="146"/>
        <v>2726.68</v>
      </c>
      <c r="K361" s="40">
        <f t="shared" si="147"/>
        <v>2496.6976109772936</v>
      </c>
      <c r="L361" s="40">
        <f t="shared" si="148"/>
        <v>229.9823890227062</v>
      </c>
      <c r="M361" s="36">
        <f t="shared" si="165"/>
        <v>36538.502788916259</v>
      </c>
      <c r="N361" s="41">
        <f t="shared" si="149"/>
        <v>1.8499999999999999E-2</v>
      </c>
      <c r="O361" s="44">
        <f t="shared" si="150"/>
        <v>7.0699999999999999E-2</v>
      </c>
      <c r="Q361" s="34" t="str">
        <f t="shared" si="151"/>
        <v/>
      </c>
      <c r="R361" s="40">
        <f t="shared" si="152"/>
        <v>0</v>
      </c>
      <c r="S361" s="40" t="str">
        <f t="shared" si="153"/>
        <v/>
      </c>
      <c r="T361" s="40">
        <f t="shared" si="154"/>
        <v>0</v>
      </c>
      <c r="U361" s="45">
        <f t="shared" si="155"/>
        <v>0</v>
      </c>
      <c r="V361" s="36">
        <f t="shared" si="156"/>
        <v>0</v>
      </c>
      <c r="W361" s="57" t="e">
        <f t="shared" si="166"/>
        <v>#VALUE!</v>
      </c>
      <c r="X361" s="34" t="str">
        <f t="shared" si="157"/>
        <v/>
      </c>
      <c r="Y361" s="40">
        <f t="shared" si="158"/>
        <v>0</v>
      </c>
      <c r="Z361" s="40" t="str">
        <f t="shared" si="159"/>
        <v/>
      </c>
      <c r="AA361" s="40">
        <f t="shared" si="160"/>
        <v>0</v>
      </c>
      <c r="AB361" s="45">
        <f t="shared" si="161"/>
        <v>0</v>
      </c>
      <c r="AC361" s="36">
        <f t="shared" si="162"/>
        <v>0</v>
      </c>
    </row>
    <row r="362" spans="1:29" x14ac:dyDescent="0.2">
      <c r="A362" s="34">
        <f t="shared" si="140"/>
        <v>327</v>
      </c>
      <c r="B362" s="40">
        <f t="shared" si="141"/>
        <v>2905.16</v>
      </c>
      <c r="C362" s="40">
        <f t="shared" si="142"/>
        <v>2655.7057513622763</v>
      </c>
      <c r="D362" s="40">
        <f t="shared" si="163"/>
        <v>249.45424863772371</v>
      </c>
      <c r="E362" s="36">
        <f t="shared" si="164"/>
        <v>36119.566057610318</v>
      </c>
      <c r="F362" s="81">
        <f t="shared" si="143"/>
        <v>5.2200000000000003E-2</v>
      </c>
      <c r="G362" s="41">
        <f t="shared" si="144"/>
        <v>2.5000000000000001E-2</v>
      </c>
      <c r="H362" s="42">
        <f t="shared" si="145"/>
        <v>7.7200000000000005E-2</v>
      </c>
      <c r="I362" s="100"/>
      <c r="J362" s="43">
        <f t="shared" si="146"/>
        <v>2726.69</v>
      </c>
      <c r="K362" s="40">
        <f t="shared" si="147"/>
        <v>2511.4173210686349</v>
      </c>
      <c r="L362" s="40">
        <f t="shared" si="148"/>
        <v>215.27267893136494</v>
      </c>
      <c r="M362" s="36">
        <f t="shared" si="165"/>
        <v>34027.085467847624</v>
      </c>
      <c r="N362" s="41">
        <f t="shared" si="149"/>
        <v>1.8499999999999999E-2</v>
      </c>
      <c r="O362" s="44">
        <f t="shared" si="150"/>
        <v>7.0699999999999999E-2</v>
      </c>
      <c r="Q362" s="34" t="str">
        <f t="shared" si="151"/>
        <v/>
      </c>
      <c r="R362" s="40">
        <f t="shared" si="152"/>
        <v>0</v>
      </c>
      <c r="S362" s="40" t="str">
        <f t="shared" si="153"/>
        <v/>
      </c>
      <c r="T362" s="40">
        <f t="shared" si="154"/>
        <v>0</v>
      </c>
      <c r="U362" s="45">
        <f t="shared" si="155"/>
        <v>0</v>
      </c>
      <c r="V362" s="36">
        <f t="shared" si="156"/>
        <v>0</v>
      </c>
      <c r="W362" s="57" t="e">
        <f t="shared" si="166"/>
        <v>#VALUE!</v>
      </c>
      <c r="X362" s="34" t="str">
        <f t="shared" si="157"/>
        <v/>
      </c>
      <c r="Y362" s="40">
        <f t="shared" si="158"/>
        <v>0</v>
      </c>
      <c r="Z362" s="40" t="str">
        <f t="shared" si="159"/>
        <v/>
      </c>
      <c r="AA362" s="40">
        <f t="shared" si="160"/>
        <v>0</v>
      </c>
      <c r="AB362" s="45">
        <f t="shared" si="161"/>
        <v>0</v>
      </c>
      <c r="AC362" s="36">
        <f t="shared" si="162"/>
        <v>0</v>
      </c>
    </row>
    <row r="363" spans="1:29" x14ac:dyDescent="0.2">
      <c r="A363" s="34">
        <f t="shared" si="140"/>
        <v>328</v>
      </c>
      <c r="B363" s="40">
        <f t="shared" si="141"/>
        <v>2905.15</v>
      </c>
      <c r="C363" s="40">
        <f t="shared" si="142"/>
        <v>2672.7807916960405</v>
      </c>
      <c r="D363" s="40">
        <f t="shared" si="163"/>
        <v>232.36920830395971</v>
      </c>
      <c r="E363" s="36">
        <f t="shared" si="164"/>
        <v>33446.785265914281</v>
      </c>
      <c r="F363" s="81">
        <f t="shared" si="143"/>
        <v>5.2200000000000003E-2</v>
      </c>
      <c r="G363" s="41">
        <f t="shared" si="144"/>
        <v>2.5000000000000001E-2</v>
      </c>
      <c r="H363" s="42">
        <f t="shared" si="145"/>
        <v>7.7200000000000005E-2</v>
      </c>
      <c r="I363" s="100"/>
      <c r="J363" s="43">
        <f t="shared" si="146"/>
        <v>2726.68</v>
      </c>
      <c r="K363" s="40">
        <f t="shared" si="147"/>
        <v>2526.2037547852642</v>
      </c>
      <c r="L363" s="40">
        <f t="shared" si="148"/>
        <v>200.4762452147356</v>
      </c>
      <c r="M363" s="36">
        <f t="shared" si="165"/>
        <v>31500.881713062361</v>
      </c>
      <c r="N363" s="41">
        <f t="shared" si="149"/>
        <v>1.8499999999999999E-2</v>
      </c>
      <c r="O363" s="44">
        <f t="shared" si="150"/>
        <v>7.0699999999999999E-2</v>
      </c>
      <c r="Q363" s="34" t="str">
        <f t="shared" si="151"/>
        <v/>
      </c>
      <c r="R363" s="40">
        <f t="shared" si="152"/>
        <v>0</v>
      </c>
      <c r="S363" s="40" t="str">
        <f t="shared" si="153"/>
        <v/>
      </c>
      <c r="T363" s="40">
        <f t="shared" si="154"/>
        <v>0</v>
      </c>
      <c r="U363" s="45">
        <f t="shared" si="155"/>
        <v>0</v>
      </c>
      <c r="V363" s="36">
        <f t="shared" si="156"/>
        <v>0</v>
      </c>
      <c r="W363" s="57" t="e">
        <f t="shared" si="166"/>
        <v>#VALUE!</v>
      </c>
      <c r="X363" s="34" t="str">
        <f t="shared" si="157"/>
        <v/>
      </c>
      <c r="Y363" s="40">
        <f t="shared" si="158"/>
        <v>0</v>
      </c>
      <c r="Z363" s="40" t="str">
        <f t="shared" si="159"/>
        <v/>
      </c>
      <c r="AA363" s="40">
        <f t="shared" si="160"/>
        <v>0</v>
      </c>
      <c r="AB363" s="45">
        <f t="shared" si="161"/>
        <v>0</v>
      </c>
      <c r="AC363" s="36">
        <f t="shared" si="162"/>
        <v>0</v>
      </c>
    </row>
    <row r="364" spans="1:29" x14ac:dyDescent="0.2">
      <c r="A364" s="34">
        <f t="shared" si="140"/>
        <v>329</v>
      </c>
      <c r="B364" s="40">
        <f t="shared" si="141"/>
        <v>2905.15</v>
      </c>
      <c r="C364" s="40">
        <f t="shared" si="142"/>
        <v>2689.9756814559514</v>
      </c>
      <c r="D364" s="40">
        <f t="shared" si="163"/>
        <v>215.17431854404856</v>
      </c>
      <c r="E364" s="36">
        <f t="shared" si="164"/>
        <v>30756.809584458329</v>
      </c>
      <c r="F364" s="81">
        <f t="shared" si="143"/>
        <v>5.2200000000000003E-2</v>
      </c>
      <c r="G364" s="41">
        <f t="shared" si="144"/>
        <v>2.5000000000000001E-2</v>
      </c>
      <c r="H364" s="42">
        <f t="shared" si="145"/>
        <v>7.7200000000000005E-2</v>
      </c>
      <c r="I364" s="100"/>
      <c r="J364" s="43">
        <f t="shared" si="146"/>
        <v>2726.69</v>
      </c>
      <c r="K364" s="40">
        <f t="shared" si="147"/>
        <v>2541.0973052405411</v>
      </c>
      <c r="L364" s="40">
        <f t="shared" si="148"/>
        <v>185.59269475945908</v>
      </c>
      <c r="M364" s="36">
        <f t="shared" si="165"/>
        <v>28959.784407821819</v>
      </c>
      <c r="N364" s="41">
        <f t="shared" si="149"/>
        <v>1.8499999999999999E-2</v>
      </c>
      <c r="O364" s="44">
        <f t="shared" si="150"/>
        <v>7.0699999999999999E-2</v>
      </c>
      <c r="Q364" s="34" t="str">
        <f t="shared" si="151"/>
        <v/>
      </c>
      <c r="R364" s="40">
        <f t="shared" si="152"/>
        <v>0</v>
      </c>
      <c r="S364" s="40" t="str">
        <f t="shared" si="153"/>
        <v/>
      </c>
      <c r="T364" s="40">
        <f t="shared" si="154"/>
        <v>0</v>
      </c>
      <c r="U364" s="45">
        <f t="shared" si="155"/>
        <v>0</v>
      </c>
      <c r="V364" s="36">
        <f t="shared" si="156"/>
        <v>0</v>
      </c>
      <c r="W364" s="57" t="e">
        <f t="shared" si="166"/>
        <v>#VALUE!</v>
      </c>
      <c r="X364" s="34" t="str">
        <f t="shared" si="157"/>
        <v/>
      </c>
      <c r="Y364" s="40">
        <f t="shared" si="158"/>
        <v>0</v>
      </c>
      <c r="Z364" s="40" t="str">
        <f t="shared" si="159"/>
        <v/>
      </c>
      <c r="AA364" s="40">
        <f t="shared" si="160"/>
        <v>0</v>
      </c>
      <c r="AB364" s="45">
        <f t="shared" si="161"/>
        <v>0</v>
      </c>
      <c r="AC364" s="36">
        <f t="shared" si="162"/>
        <v>0</v>
      </c>
    </row>
    <row r="365" spans="1:29" x14ac:dyDescent="0.2">
      <c r="A365" s="34">
        <f t="shared" si="140"/>
        <v>330</v>
      </c>
      <c r="B365" s="40">
        <f t="shared" si="141"/>
        <v>2905.16</v>
      </c>
      <c r="C365" s="40">
        <f t="shared" si="142"/>
        <v>2707.2911916733178</v>
      </c>
      <c r="D365" s="40">
        <f t="shared" si="163"/>
        <v>197.86880832668191</v>
      </c>
      <c r="E365" s="36">
        <f t="shared" si="164"/>
        <v>28049.518392785012</v>
      </c>
      <c r="F365" s="81">
        <f t="shared" si="143"/>
        <v>5.2200000000000003E-2</v>
      </c>
      <c r="G365" s="41">
        <f t="shared" si="144"/>
        <v>2.5000000000000001E-2</v>
      </c>
      <c r="H365" s="42">
        <f t="shared" si="145"/>
        <v>7.7200000000000005E-2</v>
      </c>
      <c r="I365" s="100"/>
      <c r="J365" s="43">
        <f t="shared" si="146"/>
        <v>2726.69</v>
      </c>
      <c r="K365" s="40">
        <f t="shared" si="147"/>
        <v>2556.068603530583</v>
      </c>
      <c r="L365" s="40">
        <f t="shared" si="148"/>
        <v>170.62139646941688</v>
      </c>
      <c r="M365" s="36">
        <f t="shared" si="165"/>
        <v>26403.715804291234</v>
      </c>
      <c r="N365" s="41">
        <f t="shared" si="149"/>
        <v>1.8499999999999999E-2</v>
      </c>
      <c r="O365" s="44">
        <f t="shared" si="150"/>
        <v>7.0699999999999999E-2</v>
      </c>
      <c r="Q365" s="34" t="str">
        <f t="shared" si="151"/>
        <v/>
      </c>
      <c r="R365" s="40">
        <f t="shared" si="152"/>
        <v>0</v>
      </c>
      <c r="S365" s="40" t="str">
        <f t="shared" si="153"/>
        <v/>
      </c>
      <c r="T365" s="40">
        <f t="shared" si="154"/>
        <v>0</v>
      </c>
      <c r="U365" s="45">
        <f t="shared" si="155"/>
        <v>0</v>
      </c>
      <c r="V365" s="36">
        <f t="shared" si="156"/>
        <v>0</v>
      </c>
      <c r="W365" s="57" t="e">
        <f t="shared" si="166"/>
        <v>#VALUE!</v>
      </c>
      <c r="X365" s="34" t="str">
        <f t="shared" si="157"/>
        <v/>
      </c>
      <c r="Y365" s="40">
        <f t="shared" si="158"/>
        <v>0</v>
      </c>
      <c r="Z365" s="40" t="str">
        <f t="shared" si="159"/>
        <v/>
      </c>
      <c r="AA365" s="40">
        <f t="shared" si="160"/>
        <v>0</v>
      </c>
      <c r="AB365" s="45">
        <f t="shared" si="161"/>
        <v>0</v>
      </c>
      <c r="AC365" s="36">
        <f t="shared" si="162"/>
        <v>0</v>
      </c>
    </row>
    <row r="366" spans="1:29" x14ac:dyDescent="0.2">
      <c r="A366" s="34">
        <f t="shared" si="140"/>
        <v>331</v>
      </c>
      <c r="B366" s="40">
        <f t="shared" si="141"/>
        <v>2905.15</v>
      </c>
      <c r="C366" s="40">
        <f t="shared" si="142"/>
        <v>2724.6980983397498</v>
      </c>
      <c r="D366" s="40">
        <f t="shared" si="163"/>
        <v>180.45190166025023</v>
      </c>
      <c r="E366" s="36">
        <f t="shared" si="164"/>
        <v>25324.820294445264</v>
      </c>
      <c r="F366" s="81">
        <f t="shared" si="143"/>
        <v>5.2200000000000003E-2</v>
      </c>
      <c r="G366" s="41">
        <f t="shared" si="144"/>
        <v>2.5000000000000001E-2</v>
      </c>
      <c r="H366" s="42">
        <f t="shared" si="145"/>
        <v>7.7200000000000005E-2</v>
      </c>
      <c r="I366" s="100"/>
      <c r="J366" s="43">
        <f t="shared" si="146"/>
        <v>2726.68</v>
      </c>
      <c r="K366" s="40">
        <f t="shared" si="147"/>
        <v>2571.1181077197175</v>
      </c>
      <c r="L366" s="40">
        <f t="shared" si="148"/>
        <v>155.56189228028254</v>
      </c>
      <c r="M366" s="36">
        <f t="shared" si="165"/>
        <v>23832.597696571516</v>
      </c>
      <c r="N366" s="41">
        <f t="shared" si="149"/>
        <v>1.8499999999999999E-2</v>
      </c>
      <c r="O366" s="44">
        <f t="shared" si="150"/>
        <v>7.0699999999999999E-2</v>
      </c>
      <c r="Q366" s="34" t="str">
        <f t="shared" si="151"/>
        <v/>
      </c>
      <c r="R366" s="40">
        <f t="shared" si="152"/>
        <v>0</v>
      </c>
      <c r="S366" s="40" t="str">
        <f t="shared" si="153"/>
        <v/>
      </c>
      <c r="T366" s="40">
        <f t="shared" si="154"/>
        <v>0</v>
      </c>
      <c r="U366" s="45">
        <f t="shared" si="155"/>
        <v>0</v>
      </c>
      <c r="V366" s="36">
        <f t="shared" si="156"/>
        <v>0</v>
      </c>
      <c r="W366" s="57" t="e">
        <f t="shared" si="166"/>
        <v>#VALUE!</v>
      </c>
      <c r="X366" s="34" t="str">
        <f t="shared" si="157"/>
        <v/>
      </c>
      <c r="Y366" s="40">
        <f t="shared" si="158"/>
        <v>0</v>
      </c>
      <c r="Z366" s="40" t="str">
        <f t="shared" si="159"/>
        <v/>
      </c>
      <c r="AA366" s="40">
        <f t="shared" si="160"/>
        <v>0</v>
      </c>
      <c r="AB366" s="45">
        <f t="shared" si="161"/>
        <v>0</v>
      </c>
      <c r="AC366" s="36">
        <f t="shared" si="162"/>
        <v>0</v>
      </c>
    </row>
    <row r="367" spans="1:29" x14ac:dyDescent="0.2">
      <c r="A367" s="34">
        <f t="shared" si="140"/>
        <v>332</v>
      </c>
      <c r="B367" s="40">
        <f t="shared" si="141"/>
        <v>2905.16</v>
      </c>
      <c r="C367" s="40">
        <f t="shared" si="142"/>
        <v>2742.2369894390686</v>
      </c>
      <c r="D367" s="40">
        <f t="shared" si="163"/>
        <v>162.9230105609312</v>
      </c>
      <c r="E367" s="36">
        <f t="shared" si="164"/>
        <v>22582.583305006196</v>
      </c>
      <c r="F367" s="81">
        <f t="shared" si="143"/>
        <v>5.2200000000000003E-2</v>
      </c>
      <c r="G367" s="41">
        <f t="shared" si="144"/>
        <v>2.5000000000000001E-2</v>
      </c>
      <c r="H367" s="42">
        <f t="shared" si="145"/>
        <v>7.7200000000000005E-2</v>
      </c>
      <c r="I367" s="100"/>
      <c r="J367" s="43">
        <f t="shared" si="146"/>
        <v>2726.69</v>
      </c>
      <c r="K367" s="40">
        <f t="shared" si="147"/>
        <v>2586.2762785710329</v>
      </c>
      <c r="L367" s="40">
        <f t="shared" si="148"/>
        <v>140.41372142896719</v>
      </c>
      <c r="M367" s="36">
        <f t="shared" si="165"/>
        <v>21246.321418000483</v>
      </c>
      <c r="N367" s="41">
        <f t="shared" si="149"/>
        <v>1.8499999999999999E-2</v>
      </c>
      <c r="O367" s="44">
        <f t="shared" si="150"/>
        <v>7.0699999999999999E-2</v>
      </c>
      <c r="Q367" s="34" t="str">
        <f t="shared" si="151"/>
        <v/>
      </c>
      <c r="R367" s="40">
        <f t="shared" si="152"/>
        <v>0</v>
      </c>
      <c r="S367" s="40" t="str">
        <f t="shared" si="153"/>
        <v/>
      </c>
      <c r="T367" s="40">
        <f t="shared" si="154"/>
        <v>0</v>
      </c>
      <c r="U367" s="45">
        <f t="shared" si="155"/>
        <v>0</v>
      </c>
      <c r="V367" s="36">
        <f t="shared" si="156"/>
        <v>0</v>
      </c>
      <c r="W367" s="57" t="e">
        <f t="shared" si="166"/>
        <v>#VALUE!</v>
      </c>
      <c r="X367" s="34" t="str">
        <f t="shared" si="157"/>
        <v/>
      </c>
      <c r="Y367" s="40">
        <f t="shared" si="158"/>
        <v>0</v>
      </c>
      <c r="Z367" s="40" t="str">
        <f t="shared" si="159"/>
        <v/>
      </c>
      <c r="AA367" s="40">
        <f t="shared" si="160"/>
        <v>0</v>
      </c>
      <c r="AB367" s="45">
        <f t="shared" si="161"/>
        <v>0</v>
      </c>
      <c r="AC367" s="36">
        <f t="shared" si="162"/>
        <v>0</v>
      </c>
    </row>
    <row r="368" spans="1:29" x14ac:dyDescent="0.2">
      <c r="A368" s="34">
        <f t="shared" si="140"/>
        <v>333</v>
      </c>
      <c r="B368" s="40">
        <f t="shared" si="141"/>
        <v>2905.16</v>
      </c>
      <c r="C368" s="40">
        <f t="shared" si="142"/>
        <v>2759.8787140711265</v>
      </c>
      <c r="D368" s="40">
        <f t="shared" si="163"/>
        <v>145.28128592887319</v>
      </c>
      <c r="E368" s="36">
        <f t="shared" si="164"/>
        <v>19822.704590935071</v>
      </c>
      <c r="F368" s="81">
        <f t="shared" si="143"/>
        <v>5.2200000000000003E-2</v>
      </c>
      <c r="G368" s="41">
        <f t="shared" si="144"/>
        <v>2.5000000000000001E-2</v>
      </c>
      <c r="H368" s="42">
        <f t="shared" si="145"/>
        <v>7.7200000000000005E-2</v>
      </c>
      <c r="I368" s="100"/>
      <c r="J368" s="43">
        <f t="shared" si="146"/>
        <v>2726.68</v>
      </c>
      <c r="K368" s="40">
        <f t="shared" si="147"/>
        <v>2601.5037563122805</v>
      </c>
      <c r="L368" s="40">
        <f t="shared" si="148"/>
        <v>125.17624368771952</v>
      </c>
      <c r="M368" s="36">
        <f t="shared" si="165"/>
        <v>18644.817661688205</v>
      </c>
      <c r="N368" s="41">
        <f t="shared" si="149"/>
        <v>1.8499999999999999E-2</v>
      </c>
      <c r="O368" s="44">
        <f t="shared" si="150"/>
        <v>7.0699999999999999E-2</v>
      </c>
      <c r="Q368" s="34" t="str">
        <f t="shared" si="151"/>
        <v/>
      </c>
      <c r="R368" s="40">
        <f t="shared" si="152"/>
        <v>0</v>
      </c>
      <c r="S368" s="40" t="str">
        <f t="shared" si="153"/>
        <v/>
      </c>
      <c r="T368" s="40">
        <f t="shared" si="154"/>
        <v>0</v>
      </c>
      <c r="U368" s="45">
        <f t="shared" si="155"/>
        <v>0</v>
      </c>
      <c r="V368" s="36">
        <f t="shared" si="156"/>
        <v>0</v>
      </c>
      <c r="W368" s="57" t="e">
        <f t="shared" si="166"/>
        <v>#VALUE!</v>
      </c>
      <c r="X368" s="34" t="str">
        <f t="shared" si="157"/>
        <v/>
      </c>
      <c r="Y368" s="40">
        <f t="shared" si="158"/>
        <v>0</v>
      </c>
      <c r="Z368" s="40" t="str">
        <f t="shared" si="159"/>
        <v/>
      </c>
      <c r="AA368" s="40">
        <f t="shared" si="160"/>
        <v>0</v>
      </c>
      <c r="AB368" s="45">
        <f t="shared" si="161"/>
        <v>0</v>
      </c>
      <c r="AC368" s="36">
        <f t="shared" si="162"/>
        <v>0</v>
      </c>
    </row>
    <row r="369" spans="1:29" x14ac:dyDescent="0.2">
      <c r="A369" s="34">
        <f t="shared" si="140"/>
        <v>334</v>
      </c>
      <c r="B369" s="40">
        <f t="shared" si="141"/>
        <v>2905.15</v>
      </c>
      <c r="C369" s="40">
        <f t="shared" si="142"/>
        <v>2777.6239337983179</v>
      </c>
      <c r="D369" s="40">
        <f t="shared" si="163"/>
        <v>127.5260662016823</v>
      </c>
      <c r="E369" s="36">
        <f t="shared" si="164"/>
        <v>17045.080657136754</v>
      </c>
      <c r="F369" s="81">
        <f t="shared" si="143"/>
        <v>5.2200000000000003E-2</v>
      </c>
      <c r="G369" s="41">
        <f t="shared" si="144"/>
        <v>2.5000000000000001E-2</v>
      </c>
      <c r="H369" s="42">
        <f t="shared" si="145"/>
        <v>7.7200000000000005E-2</v>
      </c>
      <c r="I369" s="100"/>
      <c r="J369" s="43">
        <f t="shared" si="146"/>
        <v>2726.68</v>
      </c>
      <c r="K369" s="40">
        <f t="shared" si="147"/>
        <v>2616.8309492765534</v>
      </c>
      <c r="L369" s="40">
        <f t="shared" si="148"/>
        <v>109.84905072344634</v>
      </c>
      <c r="M369" s="36">
        <f t="shared" si="165"/>
        <v>16027.986712411652</v>
      </c>
      <c r="N369" s="41">
        <f t="shared" si="149"/>
        <v>1.8499999999999999E-2</v>
      </c>
      <c r="O369" s="44">
        <f t="shared" si="150"/>
        <v>7.0699999999999999E-2</v>
      </c>
      <c r="Q369" s="34" t="str">
        <f t="shared" si="151"/>
        <v/>
      </c>
      <c r="R369" s="40">
        <f t="shared" si="152"/>
        <v>0</v>
      </c>
      <c r="S369" s="40" t="str">
        <f t="shared" si="153"/>
        <v/>
      </c>
      <c r="T369" s="40">
        <f t="shared" si="154"/>
        <v>0</v>
      </c>
      <c r="U369" s="45">
        <f t="shared" si="155"/>
        <v>0</v>
      </c>
      <c r="V369" s="36">
        <f t="shared" si="156"/>
        <v>0</v>
      </c>
      <c r="W369" s="57" t="e">
        <f t="shared" si="166"/>
        <v>#VALUE!</v>
      </c>
      <c r="X369" s="34" t="str">
        <f t="shared" si="157"/>
        <v/>
      </c>
      <c r="Y369" s="40">
        <f t="shared" si="158"/>
        <v>0</v>
      </c>
      <c r="Z369" s="40" t="str">
        <f t="shared" si="159"/>
        <v/>
      </c>
      <c r="AA369" s="40">
        <f t="shared" si="160"/>
        <v>0</v>
      </c>
      <c r="AB369" s="45">
        <f t="shared" si="161"/>
        <v>0</v>
      </c>
      <c r="AC369" s="36">
        <f t="shared" si="162"/>
        <v>0</v>
      </c>
    </row>
    <row r="370" spans="1:29" x14ac:dyDescent="0.2">
      <c r="A370" s="34">
        <f t="shared" si="140"/>
        <v>335</v>
      </c>
      <c r="B370" s="40">
        <f t="shared" si="141"/>
        <v>2905.16</v>
      </c>
      <c r="C370" s="40">
        <f t="shared" si="142"/>
        <v>2795.5033144390868</v>
      </c>
      <c r="D370" s="40">
        <f t="shared" si="163"/>
        <v>109.65668556091312</v>
      </c>
      <c r="E370" s="36">
        <f t="shared" si="164"/>
        <v>14249.577342697667</v>
      </c>
      <c r="F370" s="81">
        <f t="shared" si="143"/>
        <v>5.2200000000000003E-2</v>
      </c>
      <c r="G370" s="41">
        <f t="shared" si="144"/>
        <v>2.5000000000000001E-2</v>
      </c>
      <c r="H370" s="42">
        <f t="shared" si="145"/>
        <v>7.7200000000000005E-2</v>
      </c>
      <c r="I370" s="100"/>
      <c r="J370" s="43">
        <f t="shared" si="146"/>
        <v>2726.69</v>
      </c>
      <c r="K370" s="40">
        <f t="shared" si="147"/>
        <v>2632.258444952708</v>
      </c>
      <c r="L370" s="40">
        <f t="shared" si="148"/>
        <v>94.43155504729198</v>
      </c>
      <c r="M370" s="36">
        <f t="shared" si="165"/>
        <v>13395.728267458944</v>
      </c>
      <c r="N370" s="41">
        <f t="shared" si="149"/>
        <v>1.8499999999999999E-2</v>
      </c>
      <c r="O370" s="44">
        <f t="shared" si="150"/>
        <v>7.0699999999999999E-2</v>
      </c>
      <c r="Q370" s="34" t="str">
        <f t="shared" si="151"/>
        <v/>
      </c>
      <c r="R370" s="40">
        <f t="shared" si="152"/>
        <v>0</v>
      </c>
      <c r="S370" s="40" t="str">
        <f t="shared" si="153"/>
        <v/>
      </c>
      <c r="T370" s="40">
        <f t="shared" si="154"/>
        <v>0</v>
      </c>
      <c r="U370" s="45">
        <f t="shared" si="155"/>
        <v>0</v>
      </c>
      <c r="V370" s="36">
        <f t="shared" si="156"/>
        <v>0</v>
      </c>
      <c r="W370" s="57" t="e">
        <f t="shared" si="166"/>
        <v>#VALUE!</v>
      </c>
      <c r="X370" s="34" t="str">
        <f t="shared" si="157"/>
        <v/>
      </c>
      <c r="Y370" s="40">
        <f t="shared" si="158"/>
        <v>0</v>
      </c>
      <c r="Z370" s="40" t="str">
        <f t="shared" si="159"/>
        <v/>
      </c>
      <c r="AA370" s="40">
        <f t="shared" si="160"/>
        <v>0</v>
      </c>
      <c r="AB370" s="45">
        <f t="shared" si="161"/>
        <v>0</v>
      </c>
      <c r="AC370" s="36">
        <f t="shared" si="162"/>
        <v>0</v>
      </c>
    </row>
    <row r="371" spans="1:29" x14ac:dyDescent="0.2">
      <c r="A371" s="46">
        <f t="shared" si="140"/>
        <v>336</v>
      </c>
      <c r="B371" s="47">
        <f t="shared" si="141"/>
        <v>2905.15</v>
      </c>
      <c r="C371" s="47">
        <f t="shared" si="142"/>
        <v>2813.4777190953118</v>
      </c>
      <c r="D371" s="47">
        <f t="shared" si="163"/>
        <v>91.672280904688321</v>
      </c>
      <c r="E371" s="48">
        <f t="shared" si="164"/>
        <v>11436.099623602355</v>
      </c>
      <c r="F371" s="81">
        <f t="shared" si="143"/>
        <v>5.2200000000000003E-2</v>
      </c>
      <c r="G371" s="49">
        <f t="shared" si="144"/>
        <v>2.5000000000000001E-2</v>
      </c>
      <c r="H371" s="50">
        <f t="shared" si="145"/>
        <v>7.7200000000000005E-2</v>
      </c>
      <c r="I371" s="100"/>
      <c r="J371" s="43">
        <f t="shared" si="146"/>
        <v>2726.68</v>
      </c>
      <c r="K371" s="40">
        <f t="shared" si="147"/>
        <v>2647.7568342908876</v>
      </c>
      <c r="L371" s="47">
        <f t="shared" si="148"/>
        <v>78.923165709112283</v>
      </c>
      <c r="M371" s="48">
        <f t="shared" si="165"/>
        <v>10747.971433168057</v>
      </c>
      <c r="N371" s="49">
        <f t="shared" si="149"/>
        <v>1.8499999999999999E-2</v>
      </c>
      <c r="O371" s="44">
        <f t="shared" si="150"/>
        <v>7.0699999999999999E-2</v>
      </c>
      <c r="P371" s="51"/>
      <c r="Q371" s="46" t="str">
        <f t="shared" si="151"/>
        <v/>
      </c>
      <c r="R371" s="40">
        <f t="shared" si="152"/>
        <v>0</v>
      </c>
      <c r="S371" s="47" t="str">
        <f t="shared" si="153"/>
        <v/>
      </c>
      <c r="T371" s="47">
        <f t="shared" si="154"/>
        <v>0</v>
      </c>
      <c r="U371" s="52">
        <f t="shared" si="155"/>
        <v>0</v>
      </c>
      <c r="V371" s="48">
        <f t="shared" si="156"/>
        <v>0</v>
      </c>
      <c r="W371" s="57" t="e">
        <f t="shared" si="166"/>
        <v>#VALUE!</v>
      </c>
      <c r="X371" s="34" t="str">
        <f t="shared" si="157"/>
        <v/>
      </c>
      <c r="Y371" s="40">
        <f t="shared" si="158"/>
        <v>0</v>
      </c>
      <c r="Z371" s="47" t="str">
        <f t="shared" si="159"/>
        <v/>
      </c>
      <c r="AA371" s="40">
        <f t="shared" si="160"/>
        <v>0</v>
      </c>
      <c r="AB371" s="52">
        <f t="shared" si="161"/>
        <v>0</v>
      </c>
      <c r="AC371" s="48">
        <f t="shared" si="162"/>
        <v>0</v>
      </c>
    </row>
    <row r="372" spans="1:29" x14ac:dyDescent="0.2">
      <c r="A372" s="34">
        <f t="shared" si="140"/>
        <v>337</v>
      </c>
      <c r="B372" s="40">
        <f t="shared" si="141"/>
        <v>2905.15</v>
      </c>
      <c r="C372" s="40">
        <f t="shared" si="142"/>
        <v>2831.5777590881585</v>
      </c>
      <c r="D372" s="40">
        <f t="shared" si="163"/>
        <v>73.572240911841817</v>
      </c>
      <c r="E372" s="36">
        <f t="shared" si="164"/>
        <v>8604.5218645141958</v>
      </c>
      <c r="F372" s="81">
        <f t="shared" si="143"/>
        <v>5.2200000000000003E-2</v>
      </c>
      <c r="G372" s="41">
        <f t="shared" si="144"/>
        <v>2.5000000000000001E-2</v>
      </c>
      <c r="H372" s="42">
        <f t="shared" si="145"/>
        <v>7.7200000000000005E-2</v>
      </c>
      <c r="I372" s="100"/>
      <c r="J372" s="43">
        <f t="shared" si="146"/>
        <v>2726.69</v>
      </c>
      <c r="K372" s="40">
        <f t="shared" si="147"/>
        <v>2663.3665349729181</v>
      </c>
      <c r="L372" s="40">
        <f t="shared" si="148"/>
        <v>63.323465027081802</v>
      </c>
      <c r="M372" s="36">
        <f t="shared" si="165"/>
        <v>8084.604898195139</v>
      </c>
      <c r="N372" s="41">
        <f t="shared" si="149"/>
        <v>1.8499999999999999E-2</v>
      </c>
      <c r="O372" s="44">
        <f t="shared" si="150"/>
        <v>7.0699999999999999E-2</v>
      </c>
      <c r="Q372" s="34" t="str">
        <f t="shared" si="151"/>
        <v/>
      </c>
      <c r="R372" s="40">
        <f t="shared" si="152"/>
        <v>0</v>
      </c>
      <c r="S372" s="40" t="str">
        <f t="shared" si="153"/>
        <v/>
      </c>
      <c r="T372" s="40">
        <f t="shared" si="154"/>
        <v>0</v>
      </c>
      <c r="U372" s="45">
        <f t="shared" si="155"/>
        <v>0</v>
      </c>
      <c r="V372" s="36">
        <f t="shared" si="156"/>
        <v>0</v>
      </c>
      <c r="W372" s="57" t="e">
        <f t="shared" si="166"/>
        <v>#VALUE!</v>
      </c>
      <c r="X372" s="34" t="str">
        <f t="shared" si="157"/>
        <v/>
      </c>
      <c r="Y372" s="40">
        <f t="shared" si="158"/>
        <v>0</v>
      </c>
      <c r="Z372" s="40" t="str">
        <f t="shared" si="159"/>
        <v/>
      </c>
      <c r="AA372" s="40">
        <f t="shared" si="160"/>
        <v>0</v>
      </c>
      <c r="AB372" s="45">
        <f t="shared" si="161"/>
        <v>0</v>
      </c>
      <c r="AC372" s="36">
        <f t="shared" si="162"/>
        <v>0</v>
      </c>
    </row>
    <row r="373" spans="1:29" x14ac:dyDescent="0.2">
      <c r="A373" s="34">
        <f t="shared" si="140"/>
        <v>338</v>
      </c>
      <c r="B373" s="40">
        <f t="shared" si="141"/>
        <v>2905.16</v>
      </c>
      <c r="C373" s="40">
        <f t="shared" si="142"/>
        <v>2849.8042426716252</v>
      </c>
      <c r="D373" s="40">
        <f t="shared" si="163"/>
        <v>55.355757328374665</v>
      </c>
      <c r="E373" s="36">
        <f t="shared" si="164"/>
        <v>5754.7176218425702</v>
      </c>
      <c r="F373" s="81">
        <f t="shared" si="143"/>
        <v>5.2200000000000003E-2</v>
      </c>
      <c r="G373" s="41">
        <f t="shared" si="144"/>
        <v>2.5000000000000001E-2</v>
      </c>
      <c r="H373" s="42">
        <f t="shared" si="145"/>
        <v>7.7200000000000005E-2</v>
      </c>
      <c r="I373" s="100"/>
      <c r="J373" s="43">
        <f t="shared" si="146"/>
        <v>2726.69</v>
      </c>
      <c r="K373" s="40">
        <f t="shared" si="147"/>
        <v>2679.0582028081335</v>
      </c>
      <c r="L373" s="40">
        <f t="shared" si="148"/>
        <v>47.631797191866362</v>
      </c>
      <c r="M373" s="36">
        <f t="shared" si="165"/>
        <v>5405.5466953870055</v>
      </c>
      <c r="N373" s="41">
        <f t="shared" si="149"/>
        <v>1.8499999999999999E-2</v>
      </c>
      <c r="O373" s="44">
        <f t="shared" si="150"/>
        <v>7.0699999999999999E-2</v>
      </c>
      <c r="Q373" s="34" t="str">
        <f t="shared" si="151"/>
        <v/>
      </c>
      <c r="R373" s="40">
        <f t="shared" si="152"/>
        <v>0</v>
      </c>
      <c r="S373" s="40" t="str">
        <f t="shared" si="153"/>
        <v/>
      </c>
      <c r="T373" s="40">
        <f t="shared" si="154"/>
        <v>0</v>
      </c>
      <c r="U373" s="45">
        <f t="shared" si="155"/>
        <v>0</v>
      </c>
      <c r="V373" s="36">
        <f t="shared" si="156"/>
        <v>0</v>
      </c>
      <c r="W373" s="57" t="e">
        <f t="shared" si="166"/>
        <v>#VALUE!</v>
      </c>
      <c r="X373" s="34" t="str">
        <f t="shared" si="157"/>
        <v/>
      </c>
      <c r="Y373" s="40">
        <f t="shared" si="158"/>
        <v>0</v>
      </c>
      <c r="Z373" s="40" t="str">
        <f t="shared" si="159"/>
        <v/>
      </c>
      <c r="AA373" s="40">
        <f t="shared" si="160"/>
        <v>0</v>
      </c>
      <c r="AB373" s="45">
        <f t="shared" si="161"/>
        <v>0</v>
      </c>
      <c r="AC373" s="36">
        <f t="shared" si="162"/>
        <v>0</v>
      </c>
    </row>
    <row r="374" spans="1:29" x14ac:dyDescent="0.2">
      <c r="A374" s="34">
        <f t="shared" si="140"/>
        <v>339</v>
      </c>
      <c r="B374" s="40">
        <f t="shared" si="141"/>
        <v>2905.15</v>
      </c>
      <c r="C374" s="40">
        <f t="shared" si="142"/>
        <v>2868.1279832994796</v>
      </c>
      <c r="D374" s="40">
        <f t="shared" si="163"/>
        <v>37.022016700520538</v>
      </c>
      <c r="E374" s="36">
        <f t="shared" si="164"/>
        <v>2886.5896385430906</v>
      </c>
      <c r="F374" s="81">
        <f t="shared" si="143"/>
        <v>5.2200000000000003E-2</v>
      </c>
      <c r="G374" s="41">
        <f t="shared" si="144"/>
        <v>2.5000000000000001E-2</v>
      </c>
      <c r="H374" s="42">
        <f t="shared" si="145"/>
        <v>7.7200000000000005E-2</v>
      </c>
      <c r="I374" s="100"/>
      <c r="J374" s="43">
        <f t="shared" si="146"/>
        <v>2726.68</v>
      </c>
      <c r="K374" s="40">
        <f t="shared" si="147"/>
        <v>2694.8323207196781</v>
      </c>
      <c r="L374" s="40">
        <f t="shared" si="148"/>
        <v>31.847679280321774</v>
      </c>
      <c r="M374" s="36">
        <f t="shared" si="165"/>
        <v>2710.7143746673273</v>
      </c>
      <c r="N374" s="41">
        <f t="shared" si="149"/>
        <v>1.8499999999999999E-2</v>
      </c>
      <c r="O374" s="44">
        <f t="shared" si="150"/>
        <v>7.0699999999999999E-2</v>
      </c>
      <c r="Q374" s="34" t="str">
        <f t="shared" si="151"/>
        <v/>
      </c>
      <c r="R374" s="40">
        <f t="shared" si="152"/>
        <v>0</v>
      </c>
      <c r="S374" s="40" t="str">
        <f t="shared" si="153"/>
        <v/>
      </c>
      <c r="T374" s="40">
        <f t="shared" si="154"/>
        <v>0</v>
      </c>
      <c r="U374" s="45">
        <f t="shared" si="155"/>
        <v>0</v>
      </c>
      <c r="V374" s="36">
        <f t="shared" si="156"/>
        <v>0</v>
      </c>
      <c r="W374" s="57" t="e">
        <f t="shared" si="166"/>
        <v>#VALUE!</v>
      </c>
      <c r="X374" s="34" t="str">
        <f t="shared" si="157"/>
        <v/>
      </c>
      <c r="Y374" s="40">
        <f t="shared" si="158"/>
        <v>0</v>
      </c>
      <c r="Z374" s="40" t="str">
        <f t="shared" si="159"/>
        <v/>
      </c>
      <c r="AA374" s="40">
        <f t="shared" si="160"/>
        <v>0</v>
      </c>
      <c r="AB374" s="45">
        <f t="shared" si="161"/>
        <v>0</v>
      </c>
      <c r="AC374" s="36">
        <f t="shared" si="162"/>
        <v>0</v>
      </c>
    </row>
    <row r="375" spans="1:29" x14ac:dyDescent="0.2">
      <c r="A375" s="34">
        <f t="shared" si="140"/>
        <v>340</v>
      </c>
      <c r="B375" s="40">
        <f t="shared" si="141"/>
        <v>2905.16</v>
      </c>
      <c r="C375" s="40">
        <f t="shared" si="142"/>
        <v>2886.5896066587061</v>
      </c>
      <c r="D375" s="40">
        <f t="shared" si="163"/>
        <v>18.570393341293883</v>
      </c>
      <c r="E375" s="36">
        <f t="shared" si="164"/>
        <v>3.1884384497971041E-5</v>
      </c>
      <c r="F375" s="81">
        <f t="shared" si="143"/>
        <v>5.2200000000000003E-2</v>
      </c>
      <c r="G375" s="41">
        <f t="shared" si="144"/>
        <v>2.5000000000000001E-2</v>
      </c>
      <c r="H375" s="42">
        <f t="shared" si="145"/>
        <v>7.7200000000000005E-2</v>
      </c>
      <c r="I375" s="100"/>
      <c r="J375" s="43">
        <f t="shared" si="146"/>
        <v>2726.69</v>
      </c>
      <c r="K375" s="40">
        <f t="shared" si="147"/>
        <v>2710.7143746673273</v>
      </c>
      <c r="L375" s="40">
        <f t="shared" si="148"/>
        <v>15.970625524081669</v>
      </c>
      <c r="M375" s="36">
        <f t="shared" si="165"/>
        <v>0</v>
      </c>
      <c r="N375" s="41">
        <f t="shared" si="149"/>
        <v>1.8499999999999999E-2</v>
      </c>
      <c r="O375" s="44">
        <f t="shared" si="150"/>
        <v>7.0699999999999999E-2</v>
      </c>
      <c r="Q375" s="34" t="str">
        <f t="shared" si="151"/>
        <v/>
      </c>
      <c r="R375" s="40">
        <f t="shared" si="152"/>
        <v>0</v>
      </c>
      <c r="S375" s="40" t="str">
        <f t="shared" si="153"/>
        <v/>
      </c>
      <c r="T375" s="40">
        <f t="shared" si="154"/>
        <v>0</v>
      </c>
      <c r="U375" s="45">
        <f t="shared" si="155"/>
        <v>0</v>
      </c>
      <c r="V375" s="36">
        <f t="shared" si="156"/>
        <v>0</v>
      </c>
      <c r="W375" s="57" t="e">
        <f t="shared" si="166"/>
        <v>#VALUE!</v>
      </c>
      <c r="X375" s="34" t="str">
        <f t="shared" si="157"/>
        <v/>
      </c>
      <c r="Y375" s="40">
        <f t="shared" si="158"/>
        <v>0</v>
      </c>
      <c r="Z375" s="40" t="str">
        <f t="shared" si="159"/>
        <v/>
      </c>
      <c r="AA375" s="40">
        <f t="shared" si="160"/>
        <v>0</v>
      </c>
      <c r="AB375" s="45">
        <f t="shared" si="161"/>
        <v>0</v>
      </c>
      <c r="AC375" s="36">
        <f t="shared" si="162"/>
        <v>0</v>
      </c>
    </row>
    <row r="376" spans="1:29" x14ac:dyDescent="0.2">
      <c r="A376" s="34" t="str">
        <f t="shared" si="140"/>
        <v/>
      </c>
      <c r="B376" s="40" t="str">
        <f t="shared" si="141"/>
        <v/>
      </c>
      <c r="C376" s="40" t="str">
        <f t="shared" si="142"/>
        <v/>
      </c>
      <c r="D376" s="40" t="str">
        <f t="shared" si="163"/>
        <v/>
      </c>
      <c r="E376" s="36" t="str">
        <f t="shared" si="164"/>
        <v/>
      </c>
      <c r="F376" s="81">
        <f t="shared" si="143"/>
        <v>5.2200000000000003E-2</v>
      </c>
      <c r="G376" s="41" t="str">
        <f t="shared" si="144"/>
        <v/>
      </c>
      <c r="H376" s="42" t="str">
        <f t="shared" si="145"/>
        <v/>
      </c>
      <c r="I376" s="100"/>
      <c r="J376" s="43" t="str">
        <f t="shared" si="146"/>
        <v/>
      </c>
      <c r="K376" s="40" t="str">
        <f t="shared" si="147"/>
        <v/>
      </c>
      <c r="L376" s="40" t="str">
        <f t="shared" si="148"/>
        <v/>
      </c>
      <c r="M376" s="36" t="str">
        <f t="shared" si="165"/>
        <v/>
      </c>
      <c r="N376" s="41" t="str">
        <f t="shared" si="149"/>
        <v/>
      </c>
      <c r="O376" s="44" t="str">
        <f t="shared" si="150"/>
        <v/>
      </c>
      <c r="Q376" s="34" t="str">
        <f t="shared" si="151"/>
        <v/>
      </c>
      <c r="R376" s="40">
        <f t="shared" si="152"/>
        <v>0</v>
      </c>
      <c r="S376" s="40" t="str">
        <f t="shared" si="153"/>
        <v/>
      </c>
      <c r="T376" s="40">
        <f t="shared" si="154"/>
        <v>0</v>
      </c>
      <c r="U376" s="45">
        <f t="shared" si="155"/>
        <v>0</v>
      </c>
      <c r="V376" s="36">
        <f t="shared" si="156"/>
        <v>0</v>
      </c>
      <c r="W376" s="57" t="e">
        <f t="shared" si="166"/>
        <v>#VALUE!</v>
      </c>
      <c r="X376" s="34" t="str">
        <f t="shared" si="157"/>
        <v/>
      </c>
      <c r="Y376" s="40">
        <f t="shared" si="158"/>
        <v>0</v>
      </c>
      <c r="Z376" s="40" t="str">
        <f t="shared" si="159"/>
        <v/>
      </c>
      <c r="AA376" s="40">
        <f t="shared" si="160"/>
        <v>0</v>
      </c>
      <c r="AB376" s="45">
        <f t="shared" si="161"/>
        <v>0</v>
      </c>
      <c r="AC376" s="36">
        <f t="shared" si="162"/>
        <v>0</v>
      </c>
    </row>
    <row r="377" spans="1:29" x14ac:dyDescent="0.2">
      <c r="A377" s="34" t="str">
        <f t="shared" si="140"/>
        <v/>
      </c>
      <c r="B377" s="40" t="str">
        <f t="shared" si="141"/>
        <v/>
      </c>
      <c r="C377" s="40" t="str">
        <f t="shared" si="142"/>
        <v/>
      </c>
      <c r="D377" s="40" t="str">
        <f t="shared" si="163"/>
        <v/>
      </c>
      <c r="E377" s="36" t="str">
        <f t="shared" si="164"/>
        <v/>
      </c>
      <c r="F377" s="81">
        <f t="shared" si="143"/>
        <v>5.2200000000000003E-2</v>
      </c>
      <c r="G377" s="41" t="str">
        <f t="shared" si="144"/>
        <v/>
      </c>
      <c r="H377" s="42" t="str">
        <f t="shared" si="145"/>
        <v/>
      </c>
      <c r="I377" s="100"/>
      <c r="J377" s="43" t="str">
        <f t="shared" si="146"/>
        <v/>
      </c>
      <c r="K377" s="40" t="str">
        <f t="shared" si="147"/>
        <v/>
      </c>
      <c r="L377" s="40" t="str">
        <f t="shared" si="148"/>
        <v/>
      </c>
      <c r="M377" s="36" t="str">
        <f t="shared" si="165"/>
        <v/>
      </c>
      <c r="N377" s="41" t="str">
        <f t="shared" si="149"/>
        <v/>
      </c>
      <c r="O377" s="44" t="str">
        <f t="shared" si="150"/>
        <v/>
      </c>
      <c r="Q377" s="34" t="str">
        <f t="shared" si="151"/>
        <v/>
      </c>
      <c r="R377" s="40">
        <f t="shared" si="152"/>
        <v>0</v>
      </c>
      <c r="S377" s="40" t="str">
        <f t="shared" si="153"/>
        <v/>
      </c>
      <c r="T377" s="40">
        <f t="shared" si="154"/>
        <v>0</v>
      </c>
      <c r="U377" s="45">
        <f t="shared" si="155"/>
        <v>0</v>
      </c>
      <c r="V377" s="36">
        <f t="shared" si="156"/>
        <v>0</v>
      </c>
      <c r="W377" s="57" t="e">
        <f t="shared" si="166"/>
        <v>#VALUE!</v>
      </c>
      <c r="X377" s="34" t="str">
        <f t="shared" si="157"/>
        <v/>
      </c>
      <c r="Y377" s="40">
        <f t="shared" si="158"/>
        <v>0</v>
      </c>
      <c r="Z377" s="40" t="str">
        <f t="shared" si="159"/>
        <v/>
      </c>
      <c r="AA377" s="40">
        <f t="shared" si="160"/>
        <v>0</v>
      </c>
      <c r="AB377" s="45">
        <f t="shared" si="161"/>
        <v>0</v>
      </c>
      <c r="AC377" s="36">
        <f t="shared" si="162"/>
        <v>0</v>
      </c>
    </row>
    <row r="378" spans="1:29" x14ac:dyDescent="0.2">
      <c r="A378" s="34" t="str">
        <f t="shared" si="140"/>
        <v/>
      </c>
      <c r="B378" s="40" t="str">
        <f t="shared" si="141"/>
        <v/>
      </c>
      <c r="C378" s="40" t="str">
        <f t="shared" si="142"/>
        <v/>
      </c>
      <c r="D378" s="40" t="str">
        <f t="shared" si="163"/>
        <v/>
      </c>
      <c r="E378" s="36" t="str">
        <f t="shared" si="164"/>
        <v/>
      </c>
      <c r="F378" s="81">
        <f t="shared" si="143"/>
        <v>5.2200000000000003E-2</v>
      </c>
      <c r="G378" s="41" t="str">
        <f t="shared" si="144"/>
        <v/>
      </c>
      <c r="H378" s="42" t="str">
        <f t="shared" si="145"/>
        <v/>
      </c>
      <c r="I378" s="100"/>
      <c r="J378" s="43" t="str">
        <f t="shared" si="146"/>
        <v/>
      </c>
      <c r="K378" s="40" t="str">
        <f t="shared" si="147"/>
        <v/>
      </c>
      <c r="L378" s="40" t="str">
        <f t="shared" si="148"/>
        <v/>
      </c>
      <c r="M378" s="36" t="str">
        <f t="shared" si="165"/>
        <v/>
      </c>
      <c r="N378" s="41" t="str">
        <f t="shared" si="149"/>
        <v/>
      </c>
      <c r="O378" s="44" t="str">
        <f t="shared" si="150"/>
        <v/>
      </c>
      <c r="Q378" s="34" t="str">
        <f t="shared" si="151"/>
        <v/>
      </c>
      <c r="R378" s="40">
        <f t="shared" si="152"/>
        <v>0</v>
      </c>
      <c r="S378" s="40" t="str">
        <f t="shared" si="153"/>
        <v/>
      </c>
      <c r="T378" s="40">
        <f t="shared" si="154"/>
        <v>0</v>
      </c>
      <c r="U378" s="45">
        <f t="shared" si="155"/>
        <v>0</v>
      </c>
      <c r="V378" s="36">
        <f t="shared" si="156"/>
        <v>0</v>
      </c>
      <c r="W378" s="57" t="e">
        <f t="shared" si="166"/>
        <v>#VALUE!</v>
      </c>
      <c r="X378" s="34" t="str">
        <f t="shared" si="157"/>
        <v/>
      </c>
      <c r="Y378" s="40">
        <f t="shared" si="158"/>
        <v>0</v>
      </c>
      <c r="Z378" s="40" t="str">
        <f t="shared" si="159"/>
        <v/>
      </c>
      <c r="AA378" s="40">
        <f t="shared" si="160"/>
        <v>0</v>
      </c>
      <c r="AB378" s="45">
        <f t="shared" si="161"/>
        <v>0</v>
      </c>
      <c r="AC378" s="36">
        <f t="shared" si="162"/>
        <v>0</v>
      </c>
    </row>
    <row r="379" spans="1:29" x14ac:dyDescent="0.2">
      <c r="A379" s="34" t="str">
        <f t="shared" si="140"/>
        <v/>
      </c>
      <c r="B379" s="40" t="str">
        <f t="shared" si="141"/>
        <v/>
      </c>
      <c r="C379" s="40" t="str">
        <f t="shared" si="142"/>
        <v/>
      </c>
      <c r="D379" s="40" t="str">
        <f t="shared" si="163"/>
        <v/>
      </c>
      <c r="E379" s="36" t="str">
        <f t="shared" si="164"/>
        <v/>
      </c>
      <c r="F379" s="81">
        <f t="shared" si="143"/>
        <v>5.2200000000000003E-2</v>
      </c>
      <c r="G379" s="41" t="str">
        <f t="shared" si="144"/>
        <v/>
      </c>
      <c r="H379" s="42" t="str">
        <f t="shared" si="145"/>
        <v/>
      </c>
      <c r="I379" s="100"/>
      <c r="J379" s="43" t="str">
        <f t="shared" si="146"/>
        <v/>
      </c>
      <c r="K379" s="40" t="str">
        <f t="shared" si="147"/>
        <v/>
      </c>
      <c r="L379" s="40" t="str">
        <f t="shared" si="148"/>
        <v/>
      </c>
      <c r="M379" s="36" t="str">
        <f t="shared" si="165"/>
        <v/>
      </c>
      <c r="N379" s="41" t="str">
        <f t="shared" si="149"/>
        <v/>
      </c>
      <c r="O379" s="44" t="str">
        <f t="shared" si="150"/>
        <v/>
      </c>
      <c r="Q379" s="34" t="str">
        <f t="shared" si="151"/>
        <v/>
      </c>
      <c r="R379" s="40">
        <f t="shared" si="152"/>
        <v>0</v>
      </c>
      <c r="S379" s="40" t="str">
        <f t="shared" si="153"/>
        <v/>
      </c>
      <c r="T379" s="40">
        <f t="shared" si="154"/>
        <v>0</v>
      </c>
      <c r="U379" s="45">
        <f t="shared" si="155"/>
        <v>0</v>
      </c>
      <c r="V379" s="36">
        <f t="shared" si="156"/>
        <v>0</v>
      </c>
      <c r="W379" s="57" t="e">
        <f t="shared" si="166"/>
        <v>#VALUE!</v>
      </c>
      <c r="X379" s="34" t="str">
        <f t="shared" si="157"/>
        <v/>
      </c>
      <c r="Y379" s="40">
        <f t="shared" si="158"/>
        <v>0</v>
      </c>
      <c r="Z379" s="40" t="str">
        <f t="shared" si="159"/>
        <v/>
      </c>
      <c r="AA379" s="40">
        <f t="shared" si="160"/>
        <v>0</v>
      </c>
      <c r="AB379" s="45">
        <f t="shared" si="161"/>
        <v>0</v>
      </c>
      <c r="AC379" s="36">
        <f t="shared" si="162"/>
        <v>0</v>
      </c>
    </row>
    <row r="380" spans="1:29" x14ac:dyDescent="0.2">
      <c r="A380" s="34" t="str">
        <f t="shared" si="140"/>
        <v/>
      </c>
      <c r="B380" s="40" t="str">
        <f t="shared" si="141"/>
        <v/>
      </c>
      <c r="C380" s="40" t="str">
        <f t="shared" si="142"/>
        <v/>
      </c>
      <c r="D380" s="40" t="str">
        <f t="shared" si="163"/>
        <v/>
      </c>
      <c r="E380" s="36" t="str">
        <f t="shared" si="164"/>
        <v/>
      </c>
      <c r="F380" s="81">
        <f t="shared" si="143"/>
        <v>5.2200000000000003E-2</v>
      </c>
      <c r="G380" s="41" t="str">
        <f t="shared" si="144"/>
        <v/>
      </c>
      <c r="H380" s="42" t="str">
        <f t="shared" si="145"/>
        <v/>
      </c>
      <c r="I380" s="100"/>
      <c r="J380" s="43" t="str">
        <f t="shared" si="146"/>
        <v/>
      </c>
      <c r="K380" s="40" t="str">
        <f t="shared" si="147"/>
        <v/>
      </c>
      <c r="L380" s="40" t="str">
        <f t="shared" si="148"/>
        <v/>
      </c>
      <c r="M380" s="36" t="str">
        <f t="shared" si="165"/>
        <v/>
      </c>
      <c r="N380" s="41" t="str">
        <f t="shared" si="149"/>
        <v/>
      </c>
      <c r="O380" s="44" t="str">
        <f t="shared" si="150"/>
        <v/>
      </c>
      <c r="Q380" s="34" t="str">
        <f t="shared" si="151"/>
        <v/>
      </c>
      <c r="R380" s="40">
        <f t="shared" si="152"/>
        <v>0</v>
      </c>
      <c r="S380" s="40" t="str">
        <f t="shared" si="153"/>
        <v/>
      </c>
      <c r="T380" s="40">
        <f t="shared" si="154"/>
        <v>0</v>
      </c>
      <c r="U380" s="45">
        <f t="shared" si="155"/>
        <v>0</v>
      </c>
      <c r="V380" s="36">
        <f t="shared" si="156"/>
        <v>0</v>
      </c>
      <c r="W380" s="57" t="e">
        <f t="shared" si="166"/>
        <v>#VALUE!</v>
      </c>
      <c r="X380" s="34" t="str">
        <f t="shared" si="157"/>
        <v/>
      </c>
      <c r="Y380" s="40">
        <f t="shared" si="158"/>
        <v>0</v>
      </c>
      <c r="Z380" s="40" t="str">
        <f t="shared" si="159"/>
        <v/>
      </c>
      <c r="AA380" s="40">
        <f t="shared" si="160"/>
        <v>0</v>
      </c>
      <c r="AB380" s="45">
        <f t="shared" si="161"/>
        <v>0</v>
      </c>
      <c r="AC380" s="36">
        <f t="shared" si="162"/>
        <v>0</v>
      </c>
    </row>
    <row r="381" spans="1:29" x14ac:dyDescent="0.2">
      <c r="A381" s="34" t="str">
        <f t="shared" si="140"/>
        <v/>
      </c>
      <c r="B381" s="40" t="str">
        <f t="shared" si="141"/>
        <v/>
      </c>
      <c r="C381" s="40" t="str">
        <f t="shared" si="142"/>
        <v/>
      </c>
      <c r="D381" s="40" t="str">
        <f t="shared" si="163"/>
        <v/>
      </c>
      <c r="E381" s="36" t="str">
        <f t="shared" si="164"/>
        <v/>
      </c>
      <c r="F381" s="81">
        <f t="shared" si="143"/>
        <v>5.2200000000000003E-2</v>
      </c>
      <c r="G381" s="41" t="str">
        <f t="shared" si="144"/>
        <v/>
      </c>
      <c r="H381" s="42" t="str">
        <f t="shared" si="145"/>
        <v/>
      </c>
      <c r="I381" s="100"/>
      <c r="J381" s="43" t="str">
        <f t="shared" si="146"/>
        <v/>
      </c>
      <c r="K381" s="40" t="str">
        <f t="shared" si="147"/>
        <v/>
      </c>
      <c r="L381" s="40" t="str">
        <f t="shared" si="148"/>
        <v/>
      </c>
      <c r="M381" s="36" t="str">
        <f t="shared" si="165"/>
        <v/>
      </c>
      <c r="N381" s="41" t="str">
        <f t="shared" si="149"/>
        <v/>
      </c>
      <c r="O381" s="44" t="str">
        <f t="shared" si="150"/>
        <v/>
      </c>
      <c r="Q381" s="34" t="str">
        <f t="shared" si="151"/>
        <v/>
      </c>
      <c r="R381" s="40">
        <f t="shared" si="152"/>
        <v>0</v>
      </c>
      <c r="S381" s="40" t="str">
        <f t="shared" si="153"/>
        <v/>
      </c>
      <c r="T381" s="40">
        <f t="shared" si="154"/>
        <v>0</v>
      </c>
      <c r="U381" s="45">
        <f t="shared" si="155"/>
        <v>0</v>
      </c>
      <c r="V381" s="36">
        <f t="shared" si="156"/>
        <v>0</v>
      </c>
      <c r="W381" s="57" t="e">
        <f t="shared" si="166"/>
        <v>#VALUE!</v>
      </c>
      <c r="X381" s="34" t="str">
        <f t="shared" si="157"/>
        <v/>
      </c>
      <c r="Y381" s="40">
        <f t="shared" si="158"/>
        <v>0</v>
      </c>
      <c r="Z381" s="40" t="str">
        <f t="shared" si="159"/>
        <v/>
      </c>
      <c r="AA381" s="40">
        <f t="shared" si="160"/>
        <v>0</v>
      </c>
      <c r="AB381" s="45">
        <f t="shared" si="161"/>
        <v>0</v>
      </c>
      <c r="AC381" s="36">
        <f t="shared" si="162"/>
        <v>0</v>
      </c>
    </row>
    <row r="382" spans="1:29" x14ac:dyDescent="0.2">
      <c r="A382" s="34" t="str">
        <f t="shared" si="140"/>
        <v/>
      </c>
      <c r="B382" s="40" t="str">
        <f t="shared" si="141"/>
        <v/>
      </c>
      <c r="C382" s="40" t="str">
        <f t="shared" si="142"/>
        <v/>
      </c>
      <c r="D382" s="40" t="str">
        <f t="shared" si="163"/>
        <v/>
      </c>
      <c r="E382" s="36" t="str">
        <f t="shared" si="164"/>
        <v/>
      </c>
      <c r="F382" s="81">
        <f t="shared" si="143"/>
        <v>5.2200000000000003E-2</v>
      </c>
      <c r="G382" s="41" t="str">
        <f t="shared" si="144"/>
        <v/>
      </c>
      <c r="H382" s="42" t="str">
        <f t="shared" si="145"/>
        <v/>
      </c>
      <c r="I382" s="100"/>
      <c r="J382" s="43" t="str">
        <f t="shared" si="146"/>
        <v/>
      </c>
      <c r="K382" s="40" t="str">
        <f t="shared" si="147"/>
        <v/>
      </c>
      <c r="L382" s="40" t="str">
        <f t="shared" si="148"/>
        <v/>
      </c>
      <c r="M382" s="36" t="str">
        <f t="shared" si="165"/>
        <v/>
      </c>
      <c r="N382" s="41" t="str">
        <f t="shared" si="149"/>
        <v/>
      </c>
      <c r="O382" s="44" t="str">
        <f t="shared" si="150"/>
        <v/>
      </c>
      <c r="Q382" s="34" t="str">
        <f t="shared" si="151"/>
        <v/>
      </c>
      <c r="R382" s="40">
        <f t="shared" si="152"/>
        <v>0</v>
      </c>
      <c r="S382" s="40" t="str">
        <f t="shared" si="153"/>
        <v/>
      </c>
      <c r="T382" s="40">
        <f t="shared" si="154"/>
        <v>0</v>
      </c>
      <c r="U382" s="45">
        <f t="shared" si="155"/>
        <v>0</v>
      </c>
      <c r="V382" s="36">
        <f t="shared" si="156"/>
        <v>0</v>
      </c>
      <c r="W382" s="57" t="e">
        <f t="shared" si="166"/>
        <v>#VALUE!</v>
      </c>
      <c r="X382" s="34" t="str">
        <f t="shared" si="157"/>
        <v/>
      </c>
      <c r="Y382" s="40">
        <f t="shared" si="158"/>
        <v>0</v>
      </c>
      <c r="Z382" s="40" t="str">
        <f t="shared" si="159"/>
        <v/>
      </c>
      <c r="AA382" s="40">
        <f t="shared" si="160"/>
        <v>0</v>
      </c>
      <c r="AB382" s="45">
        <f t="shared" si="161"/>
        <v>0</v>
      </c>
      <c r="AC382" s="36">
        <f t="shared" si="162"/>
        <v>0</v>
      </c>
    </row>
    <row r="383" spans="1:29" x14ac:dyDescent="0.2">
      <c r="A383" s="46" t="str">
        <f t="shared" si="140"/>
        <v/>
      </c>
      <c r="B383" s="47" t="str">
        <f t="shared" si="141"/>
        <v/>
      </c>
      <c r="C383" s="47" t="str">
        <f t="shared" si="142"/>
        <v/>
      </c>
      <c r="D383" s="47" t="str">
        <f t="shared" si="163"/>
        <v/>
      </c>
      <c r="E383" s="48" t="str">
        <f t="shared" si="164"/>
        <v/>
      </c>
      <c r="F383" s="81">
        <f t="shared" si="143"/>
        <v>5.2200000000000003E-2</v>
      </c>
      <c r="G383" s="49" t="str">
        <f t="shared" si="144"/>
        <v/>
      </c>
      <c r="H383" s="50" t="str">
        <f t="shared" si="145"/>
        <v/>
      </c>
      <c r="I383" s="100"/>
      <c r="J383" s="43" t="str">
        <f t="shared" si="146"/>
        <v/>
      </c>
      <c r="K383" s="40" t="str">
        <f t="shared" si="147"/>
        <v/>
      </c>
      <c r="L383" s="47" t="str">
        <f t="shared" si="148"/>
        <v/>
      </c>
      <c r="M383" s="48" t="str">
        <f t="shared" si="165"/>
        <v/>
      </c>
      <c r="N383" s="49" t="str">
        <f t="shared" si="149"/>
        <v/>
      </c>
      <c r="O383" s="44" t="str">
        <f t="shared" si="150"/>
        <v/>
      </c>
      <c r="P383" s="51"/>
      <c r="Q383" s="46" t="str">
        <f t="shared" si="151"/>
        <v/>
      </c>
      <c r="R383" s="40">
        <f t="shared" si="152"/>
        <v>0</v>
      </c>
      <c r="S383" s="47" t="str">
        <f t="shared" si="153"/>
        <v/>
      </c>
      <c r="T383" s="47">
        <f t="shared" si="154"/>
        <v>0</v>
      </c>
      <c r="U383" s="52">
        <f t="shared" si="155"/>
        <v>0</v>
      </c>
      <c r="V383" s="48">
        <f t="shared" si="156"/>
        <v>0</v>
      </c>
      <c r="W383" s="57" t="e">
        <f t="shared" si="166"/>
        <v>#VALUE!</v>
      </c>
      <c r="X383" s="34" t="str">
        <f t="shared" si="157"/>
        <v/>
      </c>
      <c r="Y383" s="40">
        <f t="shared" si="158"/>
        <v>0</v>
      </c>
      <c r="Z383" s="47" t="str">
        <f t="shared" si="159"/>
        <v/>
      </c>
      <c r="AA383" s="40">
        <f t="shared" si="160"/>
        <v>0</v>
      </c>
      <c r="AB383" s="52">
        <f t="shared" si="161"/>
        <v>0</v>
      </c>
      <c r="AC383" s="48">
        <f t="shared" si="162"/>
        <v>0</v>
      </c>
    </row>
    <row r="384" spans="1:29" x14ac:dyDescent="0.2">
      <c r="A384" s="34" t="str">
        <f t="shared" si="140"/>
        <v/>
      </c>
      <c r="B384" s="40" t="str">
        <f t="shared" si="141"/>
        <v/>
      </c>
      <c r="C384" s="40" t="str">
        <f t="shared" si="142"/>
        <v/>
      </c>
      <c r="D384" s="40" t="str">
        <f t="shared" si="163"/>
        <v/>
      </c>
      <c r="E384" s="36" t="str">
        <f t="shared" si="164"/>
        <v/>
      </c>
      <c r="F384" s="81">
        <f t="shared" si="143"/>
        <v>5.2200000000000003E-2</v>
      </c>
      <c r="G384" s="41" t="str">
        <f t="shared" si="144"/>
        <v/>
      </c>
      <c r="H384" s="42" t="str">
        <f t="shared" si="145"/>
        <v/>
      </c>
      <c r="I384" s="100"/>
      <c r="J384" s="43" t="str">
        <f t="shared" si="146"/>
        <v/>
      </c>
      <c r="K384" s="40" t="str">
        <f t="shared" si="147"/>
        <v/>
      </c>
      <c r="L384" s="40" t="str">
        <f t="shared" si="148"/>
        <v/>
      </c>
      <c r="M384" s="36" t="str">
        <f t="shared" si="165"/>
        <v/>
      </c>
      <c r="N384" s="41" t="str">
        <f t="shared" si="149"/>
        <v/>
      </c>
      <c r="O384" s="44" t="str">
        <f t="shared" si="150"/>
        <v/>
      </c>
      <c r="Q384" s="34" t="str">
        <f t="shared" si="151"/>
        <v/>
      </c>
      <c r="R384" s="40">
        <f t="shared" si="152"/>
        <v>0</v>
      </c>
      <c r="S384" s="40" t="str">
        <f t="shared" si="153"/>
        <v/>
      </c>
      <c r="T384" s="40">
        <f t="shared" si="154"/>
        <v>0</v>
      </c>
      <c r="U384" s="45">
        <f t="shared" si="155"/>
        <v>0</v>
      </c>
      <c r="V384" s="36">
        <f t="shared" si="156"/>
        <v>0</v>
      </c>
      <c r="W384" s="57" t="e">
        <f t="shared" si="166"/>
        <v>#VALUE!</v>
      </c>
      <c r="X384" s="34" t="str">
        <f t="shared" si="157"/>
        <v/>
      </c>
      <c r="Y384" s="40">
        <f t="shared" si="158"/>
        <v>0</v>
      </c>
      <c r="Z384" s="40" t="str">
        <f t="shared" si="159"/>
        <v/>
      </c>
      <c r="AA384" s="40">
        <f t="shared" si="160"/>
        <v>0</v>
      </c>
      <c r="AB384" s="45">
        <f t="shared" si="161"/>
        <v>0</v>
      </c>
      <c r="AC384" s="36">
        <f t="shared" si="162"/>
        <v>0</v>
      </c>
    </row>
    <row r="385" spans="1:29" x14ac:dyDescent="0.2">
      <c r="A385" s="34" t="str">
        <f t="shared" si="140"/>
        <v/>
      </c>
      <c r="B385" s="40" t="str">
        <f t="shared" si="141"/>
        <v/>
      </c>
      <c r="C385" s="40" t="str">
        <f t="shared" si="142"/>
        <v/>
      </c>
      <c r="D385" s="40" t="str">
        <f t="shared" si="163"/>
        <v/>
      </c>
      <c r="E385" s="36" t="str">
        <f t="shared" si="164"/>
        <v/>
      </c>
      <c r="F385" s="81">
        <f t="shared" si="143"/>
        <v>5.2200000000000003E-2</v>
      </c>
      <c r="G385" s="41" t="str">
        <f t="shared" si="144"/>
        <v/>
      </c>
      <c r="H385" s="42" t="str">
        <f t="shared" si="145"/>
        <v/>
      </c>
      <c r="I385" s="100"/>
      <c r="J385" s="43" t="str">
        <f t="shared" si="146"/>
        <v/>
      </c>
      <c r="K385" s="40" t="str">
        <f t="shared" si="147"/>
        <v/>
      </c>
      <c r="L385" s="40" t="str">
        <f t="shared" si="148"/>
        <v/>
      </c>
      <c r="M385" s="36" t="str">
        <f t="shared" si="165"/>
        <v/>
      </c>
      <c r="N385" s="41" t="str">
        <f t="shared" si="149"/>
        <v/>
      </c>
      <c r="O385" s="44" t="str">
        <f t="shared" si="150"/>
        <v/>
      </c>
      <c r="Q385" s="34" t="str">
        <f t="shared" si="151"/>
        <v/>
      </c>
      <c r="R385" s="40">
        <f t="shared" si="152"/>
        <v>0</v>
      </c>
      <c r="S385" s="40" t="str">
        <f t="shared" si="153"/>
        <v/>
      </c>
      <c r="T385" s="40">
        <f t="shared" si="154"/>
        <v>0</v>
      </c>
      <c r="U385" s="45">
        <f t="shared" si="155"/>
        <v>0</v>
      </c>
      <c r="V385" s="36">
        <f t="shared" si="156"/>
        <v>0</v>
      </c>
      <c r="W385" s="57" t="e">
        <f t="shared" si="166"/>
        <v>#VALUE!</v>
      </c>
      <c r="X385" s="34" t="str">
        <f t="shared" si="157"/>
        <v/>
      </c>
      <c r="Y385" s="40">
        <f t="shared" si="158"/>
        <v>0</v>
      </c>
      <c r="Z385" s="40" t="str">
        <f t="shared" si="159"/>
        <v/>
      </c>
      <c r="AA385" s="40">
        <f t="shared" si="160"/>
        <v>0</v>
      </c>
      <c r="AB385" s="45">
        <f t="shared" si="161"/>
        <v>0</v>
      </c>
      <c r="AC385" s="36">
        <f t="shared" si="162"/>
        <v>0</v>
      </c>
    </row>
    <row r="386" spans="1:29" x14ac:dyDescent="0.2">
      <c r="A386" s="34" t="str">
        <f t="shared" si="140"/>
        <v/>
      </c>
      <c r="B386" s="40" t="str">
        <f t="shared" si="141"/>
        <v/>
      </c>
      <c r="C386" s="40" t="str">
        <f t="shared" si="142"/>
        <v/>
      </c>
      <c r="D386" s="40" t="str">
        <f t="shared" si="163"/>
        <v/>
      </c>
      <c r="E386" s="36" t="str">
        <f t="shared" si="164"/>
        <v/>
      </c>
      <c r="F386" s="81">
        <f t="shared" si="143"/>
        <v>5.2200000000000003E-2</v>
      </c>
      <c r="G386" s="41" t="str">
        <f t="shared" si="144"/>
        <v/>
      </c>
      <c r="H386" s="42" t="str">
        <f t="shared" si="145"/>
        <v/>
      </c>
      <c r="I386" s="100"/>
      <c r="J386" s="43" t="str">
        <f t="shared" si="146"/>
        <v/>
      </c>
      <c r="K386" s="40" t="str">
        <f t="shared" si="147"/>
        <v/>
      </c>
      <c r="L386" s="40" t="str">
        <f t="shared" si="148"/>
        <v/>
      </c>
      <c r="M386" s="36" t="str">
        <f t="shared" si="165"/>
        <v/>
      </c>
      <c r="N386" s="41" t="str">
        <f t="shared" si="149"/>
        <v/>
      </c>
      <c r="O386" s="44" t="str">
        <f t="shared" si="150"/>
        <v/>
      </c>
      <c r="Q386" s="34" t="str">
        <f t="shared" si="151"/>
        <v/>
      </c>
      <c r="R386" s="40">
        <f t="shared" si="152"/>
        <v>0</v>
      </c>
      <c r="S386" s="40" t="str">
        <f t="shared" si="153"/>
        <v/>
      </c>
      <c r="T386" s="40">
        <f t="shared" si="154"/>
        <v>0</v>
      </c>
      <c r="U386" s="45">
        <f t="shared" si="155"/>
        <v>0</v>
      </c>
      <c r="V386" s="36">
        <f t="shared" si="156"/>
        <v>0</v>
      </c>
      <c r="W386" s="57" t="e">
        <f t="shared" si="166"/>
        <v>#VALUE!</v>
      </c>
      <c r="X386" s="34" t="str">
        <f t="shared" si="157"/>
        <v/>
      </c>
      <c r="Y386" s="40">
        <f t="shared" si="158"/>
        <v>0</v>
      </c>
      <c r="Z386" s="40" t="str">
        <f t="shared" si="159"/>
        <v/>
      </c>
      <c r="AA386" s="40">
        <f t="shared" si="160"/>
        <v>0</v>
      </c>
      <c r="AB386" s="45">
        <f t="shared" si="161"/>
        <v>0</v>
      </c>
      <c r="AC386" s="36">
        <f t="shared" si="162"/>
        <v>0</v>
      </c>
    </row>
    <row r="387" spans="1:29" x14ac:dyDescent="0.2">
      <c r="A387" s="34" t="str">
        <f t="shared" si="140"/>
        <v/>
      </c>
      <c r="B387" s="40" t="str">
        <f t="shared" si="141"/>
        <v/>
      </c>
      <c r="C387" s="40" t="str">
        <f t="shared" si="142"/>
        <v/>
      </c>
      <c r="D387" s="40" t="str">
        <f t="shared" si="163"/>
        <v/>
      </c>
      <c r="E387" s="36" t="str">
        <f t="shared" si="164"/>
        <v/>
      </c>
      <c r="F387" s="81">
        <f t="shared" si="143"/>
        <v>5.2200000000000003E-2</v>
      </c>
      <c r="G387" s="41" t="str">
        <f t="shared" si="144"/>
        <v/>
      </c>
      <c r="H387" s="42" t="str">
        <f t="shared" si="145"/>
        <v/>
      </c>
      <c r="I387" s="100"/>
      <c r="J387" s="43" t="str">
        <f t="shared" si="146"/>
        <v/>
      </c>
      <c r="K387" s="40" t="str">
        <f t="shared" si="147"/>
        <v/>
      </c>
      <c r="L387" s="40" t="str">
        <f t="shared" si="148"/>
        <v/>
      </c>
      <c r="M387" s="36" t="str">
        <f t="shared" si="165"/>
        <v/>
      </c>
      <c r="N387" s="41" t="str">
        <f t="shared" si="149"/>
        <v/>
      </c>
      <c r="O387" s="44" t="str">
        <f t="shared" si="150"/>
        <v/>
      </c>
      <c r="Q387" s="34" t="str">
        <f t="shared" si="151"/>
        <v/>
      </c>
      <c r="R387" s="40">
        <f t="shared" si="152"/>
        <v>0</v>
      </c>
      <c r="S387" s="40" t="str">
        <f t="shared" si="153"/>
        <v/>
      </c>
      <c r="T387" s="40">
        <f t="shared" si="154"/>
        <v>0</v>
      </c>
      <c r="U387" s="45">
        <f t="shared" si="155"/>
        <v>0</v>
      </c>
      <c r="V387" s="36">
        <f t="shared" si="156"/>
        <v>0</v>
      </c>
      <c r="W387" s="57" t="e">
        <f t="shared" si="166"/>
        <v>#VALUE!</v>
      </c>
      <c r="X387" s="34" t="str">
        <f t="shared" si="157"/>
        <v/>
      </c>
      <c r="Y387" s="40">
        <f t="shared" si="158"/>
        <v>0</v>
      </c>
      <c r="Z387" s="40" t="str">
        <f t="shared" si="159"/>
        <v/>
      </c>
      <c r="AA387" s="40">
        <f t="shared" si="160"/>
        <v>0</v>
      </c>
      <c r="AB387" s="45">
        <f t="shared" si="161"/>
        <v>0</v>
      </c>
      <c r="AC387" s="36">
        <f t="shared" si="162"/>
        <v>0</v>
      </c>
    </row>
    <row r="388" spans="1:29" x14ac:dyDescent="0.2">
      <c r="A388" s="34" t="str">
        <f t="shared" si="140"/>
        <v/>
      </c>
      <c r="B388" s="40" t="str">
        <f t="shared" si="141"/>
        <v/>
      </c>
      <c r="C388" s="40" t="str">
        <f t="shared" si="142"/>
        <v/>
      </c>
      <c r="D388" s="40" t="str">
        <f t="shared" si="163"/>
        <v/>
      </c>
      <c r="E388" s="36" t="str">
        <f t="shared" si="164"/>
        <v/>
      </c>
      <c r="F388" s="81">
        <f t="shared" si="143"/>
        <v>5.2200000000000003E-2</v>
      </c>
      <c r="G388" s="41" t="str">
        <f t="shared" si="144"/>
        <v/>
      </c>
      <c r="H388" s="42" t="str">
        <f t="shared" si="145"/>
        <v/>
      </c>
      <c r="I388" s="100"/>
      <c r="J388" s="43" t="str">
        <f t="shared" si="146"/>
        <v/>
      </c>
      <c r="K388" s="40" t="str">
        <f t="shared" si="147"/>
        <v/>
      </c>
      <c r="L388" s="40" t="str">
        <f t="shared" si="148"/>
        <v/>
      </c>
      <c r="M388" s="36" t="str">
        <f t="shared" si="165"/>
        <v/>
      </c>
      <c r="N388" s="41" t="str">
        <f t="shared" si="149"/>
        <v/>
      </c>
      <c r="O388" s="44" t="str">
        <f t="shared" si="150"/>
        <v/>
      </c>
      <c r="Q388" s="34" t="str">
        <f t="shared" si="151"/>
        <v/>
      </c>
      <c r="R388" s="40">
        <f t="shared" si="152"/>
        <v>0</v>
      </c>
      <c r="S388" s="40" t="str">
        <f t="shared" si="153"/>
        <v/>
      </c>
      <c r="T388" s="40">
        <f t="shared" si="154"/>
        <v>0</v>
      </c>
      <c r="U388" s="45">
        <f t="shared" si="155"/>
        <v>0</v>
      </c>
      <c r="V388" s="36">
        <f t="shared" si="156"/>
        <v>0</v>
      </c>
      <c r="W388" s="57" t="e">
        <f t="shared" si="166"/>
        <v>#VALUE!</v>
      </c>
      <c r="X388" s="34" t="str">
        <f t="shared" si="157"/>
        <v/>
      </c>
      <c r="Y388" s="40">
        <f t="shared" si="158"/>
        <v>0</v>
      </c>
      <c r="Z388" s="40" t="str">
        <f t="shared" si="159"/>
        <v/>
      </c>
      <c r="AA388" s="40">
        <f t="shared" si="160"/>
        <v>0</v>
      </c>
      <c r="AB388" s="45">
        <f t="shared" si="161"/>
        <v>0</v>
      </c>
      <c r="AC388" s="36">
        <f t="shared" si="162"/>
        <v>0</v>
      </c>
    </row>
    <row r="389" spans="1:29" x14ac:dyDescent="0.2">
      <c r="A389" s="34" t="str">
        <f t="shared" si="140"/>
        <v/>
      </c>
      <c r="B389" s="40" t="str">
        <f t="shared" si="141"/>
        <v/>
      </c>
      <c r="C389" s="40" t="str">
        <f t="shared" si="142"/>
        <v/>
      </c>
      <c r="D389" s="40" t="str">
        <f t="shared" si="163"/>
        <v/>
      </c>
      <c r="E389" s="36" t="str">
        <f t="shared" si="164"/>
        <v/>
      </c>
      <c r="F389" s="81">
        <f t="shared" si="143"/>
        <v>5.2200000000000003E-2</v>
      </c>
      <c r="G389" s="41" t="str">
        <f t="shared" si="144"/>
        <v/>
      </c>
      <c r="H389" s="42" t="str">
        <f t="shared" si="145"/>
        <v/>
      </c>
      <c r="I389" s="100"/>
      <c r="J389" s="43" t="str">
        <f t="shared" si="146"/>
        <v/>
      </c>
      <c r="K389" s="40" t="str">
        <f t="shared" si="147"/>
        <v/>
      </c>
      <c r="L389" s="40" t="str">
        <f t="shared" si="148"/>
        <v/>
      </c>
      <c r="M389" s="36" t="str">
        <f t="shared" si="165"/>
        <v/>
      </c>
      <c r="N389" s="41" t="str">
        <f t="shared" si="149"/>
        <v/>
      </c>
      <c r="O389" s="44" t="str">
        <f t="shared" si="150"/>
        <v/>
      </c>
      <c r="Q389" s="34" t="str">
        <f t="shared" si="151"/>
        <v/>
      </c>
      <c r="R389" s="40">
        <f t="shared" si="152"/>
        <v>0</v>
      </c>
      <c r="S389" s="40" t="str">
        <f t="shared" si="153"/>
        <v/>
      </c>
      <c r="T389" s="40">
        <f t="shared" si="154"/>
        <v>0</v>
      </c>
      <c r="U389" s="45">
        <f t="shared" si="155"/>
        <v>0</v>
      </c>
      <c r="V389" s="36">
        <f t="shared" si="156"/>
        <v>0</v>
      </c>
      <c r="W389" s="57" t="e">
        <f t="shared" si="166"/>
        <v>#VALUE!</v>
      </c>
      <c r="X389" s="34" t="str">
        <f t="shared" si="157"/>
        <v/>
      </c>
      <c r="Y389" s="40">
        <f t="shared" si="158"/>
        <v>0</v>
      </c>
      <c r="Z389" s="40" t="str">
        <f t="shared" si="159"/>
        <v/>
      </c>
      <c r="AA389" s="40">
        <f t="shared" si="160"/>
        <v>0</v>
      </c>
      <c r="AB389" s="45">
        <f t="shared" si="161"/>
        <v>0</v>
      </c>
      <c r="AC389" s="36">
        <f t="shared" si="162"/>
        <v>0</v>
      </c>
    </row>
    <row r="390" spans="1:29" x14ac:dyDescent="0.2">
      <c r="A390" s="34" t="str">
        <f t="shared" si="140"/>
        <v/>
      </c>
      <c r="B390" s="40" t="str">
        <f t="shared" si="141"/>
        <v/>
      </c>
      <c r="C390" s="40" t="str">
        <f t="shared" si="142"/>
        <v/>
      </c>
      <c r="D390" s="40" t="str">
        <f t="shared" si="163"/>
        <v/>
      </c>
      <c r="E390" s="36" t="str">
        <f t="shared" si="164"/>
        <v/>
      </c>
      <c r="F390" s="81">
        <f t="shared" si="143"/>
        <v>5.2200000000000003E-2</v>
      </c>
      <c r="G390" s="41" t="str">
        <f t="shared" si="144"/>
        <v/>
      </c>
      <c r="H390" s="42" t="str">
        <f t="shared" si="145"/>
        <v/>
      </c>
      <c r="I390" s="100"/>
      <c r="J390" s="43" t="str">
        <f t="shared" si="146"/>
        <v/>
      </c>
      <c r="K390" s="40" t="str">
        <f t="shared" si="147"/>
        <v/>
      </c>
      <c r="L390" s="40" t="str">
        <f t="shared" si="148"/>
        <v/>
      </c>
      <c r="M390" s="36" t="str">
        <f t="shared" si="165"/>
        <v/>
      </c>
      <c r="N390" s="41" t="str">
        <f t="shared" si="149"/>
        <v/>
      </c>
      <c r="O390" s="44" t="str">
        <f t="shared" si="150"/>
        <v/>
      </c>
      <c r="Q390" s="34" t="str">
        <f t="shared" si="151"/>
        <v/>
      </c>
      <c r="R390" s="40">
        <f t="shared" si="152"/>
        <v>0</v>
      </c>
      <c r="S390" s="40" t="str">
        <f t="shared" si="153"/>
        <v/>
      </c>
      <c r="T390" s="40">
        <f t="shared" si="154"/>
        <v>0</v>
      </c>
      <c r="U390" s="45">
        <f t="shared" si="155"/>
        <v>0</v>
      </c>
      <c r="V390" s="36">
        <f t="shared" si="156"/>
        <v>0</v>
      </c>
      <c r="W390" s="57" t="e">
        <f t="shared" si="166"/>
        <v>#VALUE!</v>
      </c>
      <c r="X390" s="34" t="str">
        <f t="shared" si="157"/>
        <v/>
      </c>
      <c r="Y390" s="40">
        <f t="shared" si="158"/>
        <v>0</v>
      </c>
      <c r="Z390" s="40" t="str">
        <f t="shared" si="159"/>
        <v/>
      </c>
      <c r="AA390" s="40">
        <f t="shared" si="160"/>
        <v>0</v>
      </c>
      <c r="AB390" s="45">
        <f t="shared" si="161"/>
        <v>0</v>
      </c>
      <c r="AC390" s="36">
        <f t="shared" si="162"/>
        <v>0</v>
      </c>
    </row>
    <row r="391" spans="1:29" x14ac:dyDescent="0.2">
      <c r="A391" s="34" t="str">
        <f t="shared" si="140"/>
        <v/>
      </c>
      <c r="B391" s="40" t="str">
        <f t="shared" si="141"/>
        <v/>
      </c>
      <c r="C391" s="40" t="str">
        <f t="shared" si="142"/>
        <v/>
      </c>
      <c r="D391" s="40" t="str">
        <f t="shared" si="163"/>
        <v/>
      </c>
      <c r="E391" s="36" t="str">
        <f t="shared" si="164"/>
        <v/>
      </c>
      <c r="F391" s="81">
        <f t="shared" si="143"/>
        <v>5.2200000000000003E-2</v>
      </c>
      <c r="G391" s="41" t="str">
        <f t="shared" si="144"/>
        <v/>
      </c>
      <c r="H391" s="42" t="str">
        <f t="shared" si="145"/>
        <v/>
      </c>
      <c r="I391" s="100"/>
      <c r="J391" s="43" t="str">
        <f t="shared" si="146"/>
        <v/>
      </c>
      <c r="K391" s="40" t="str">
        <f t="shared" si="147"/>
        <v/>
      </c>
      <c r="L391" s="40" t="str">
        <f t="shared" si="148"/>
        <v/>
      </c>
      <c r="M391" s="36" t="str">
        <f t="shared" si="165"/>
        <v/>
      </c>
      <c r="N391" s="41" t="str">
        <f t="shared" si="149"/>
        <v/>
      </c>
      <c r="O391" s="44" t="str">
        <f t="shared" si="150"/>
        <v/>
      </c>
      <c r="Q391" s="34" t="str">
        <f t="shared" si="151"/>
        <v/>
      </c>
      <c r="R391" s="40">
        <f t="shared" si="152"/>
        <v>0</v>
      </c>
      <c r="S391" s="40" t="str">
        <f t="shared" si="153"/>
        <v/>
      </c>
      <c r="T391" s="40">
        <f t="shared" si="154"/>
        <v>0</v>
      </c>
      <c r="U391" s="45">
        <f t="shared" si="155"/>
        <v>0</v>
      </c>
      <c r="V391" s="36">
        <f t="shared" si="156"/>
        <v>0</v>
      </c>
      <c r="W391" s="57" t="e">
        <f t="shared" si="166"/>
        <v>#VALUE!</v>
      </c>
      <c r="X391" s="34" t="str">
        <f t="shared" si="157"/>
        <v/>
      </c>
      <c r="Y391" s="40">
        <f t="shared" si="158"/>
        <v>0</v>
      </c>
      <c r="Z391" s="40" t="str">
        <f t="shared" si="159"/>
        <v/>
      </c>
      <c r="AA391" s="40">
        <f t="shared" si="160"/>
        <v>0</v>
      </c>
      <c r="AB391" s="45">
        <f t="shared" si="161"/>
        <v>0</v>
      </c>
      <c r="AC391" s="36">
        <f t="shared" si="162"/>
        <v>0</v>
      </c>
    </row>
    <row r="392" spans="1:29" x14ac:dyDescent="0.2">
      <c r="A392" s="34" t="str">
        <f t="shared" si="140"/>
        <v/>
      </c>
      <c r="B392" s="40" t="str">
        <f t="shared" si="141"/>
        <v/>
      </c>
      <c r="C392" s="40" t="str">
        <f t="shared" si="142"/>
        <v/>
      </c>
      <c r="D392" s="40" t="str">
        <f t="shared" si="163"/>
        <v/>
      </c>
      <c r="E392" s="36" t="str">
        <f t="shared" si="164"/>
        <v/>
      </c>
      <c r="F392" s="81">
        <f t="shared" si="143"/>
        <v>5.2200000000000003E-2</v>
      </c>
      <c r="G392" s="41" t="str">
        <f t="shared" si="144"/>
        <v/>
      </c>
      <c r="H392" s="42" t="str">
        <f t="shared" si="145"/>
        <v/>
      </c>
      <c r="I392" s="100"/>
      <c r="J392" s="43" t="str">
        <f t="shared" si="146"/>
        <v/>
      </c>
      <c r="K392" s="40" t="str">
        <f t="shared" si="147"/>
        <v/>
      </c>
      <c r="L392" s="40" t="str">
        <f t="shared" si="148"/>
        <v/>
      </c>
      <c r="M392" s="36" t="str">
        <f t="shared" si="165"/>
        <v/>
      </c>
      <c r="N392" s="41" t="str">
        <f t="shared" si="149"/>
        <v/>
      </c>
      <c r="O392" s="44" t="str">
        <f t="shared" si="150"/>
        <v/>
      </c>
      <c r="Q392" s="34" t="str">
        <f t="shared" si="151"/>
        <v/>
      </c>
      <c r="R392" s="40">
        <f t="shared" si="152"/>
        <v>0</v>
      </c>
      <c r="S392" s="40" t="str">
        <f t="shared" si="153"/>
        <v/>
      </c>
      <c r="T392" s="40">
        <f t="shared" si="154"/>
        <v>0</v>
      </c>
      <c r="U392" s="45">
        <f t="shared" si="155"/>
        <v>0</v>
      </c>
      <c r="V392" s="36">
        <f t="shared" si="156"/>
        <v>0</v>
      </c>
      <c r="W392" s="57" t="e">
        <f t="shared" si="166"/>
        <v>#VALUE!</v>
      </c>
      <c r="X392" s="34" t="str">
        <f t="shared" si="157"/>
        <v/>
      </c>
      <c r="Y392" s="40">
        <f t="shared" si="158"/>
        <v>0</v>
      </c>
      <c r="Z392" s="40" t="str">
        <f t="shared" si="159"/>
        <v/>
      </c>
      <c r="AA392" s="40">
        <f t="shared" si="160"/>
        <v>0</v>
      </c>
      <c r="AB392" s="45">
        <f t="shared" si="161"/>
        <v>0</v>
      </c>
      <c r="AC392" s="36">
        <f t="shared" si="162"/>
        <v>0</v>
      </c>
    </row>
    <row r="393" spans="1:29" x14ac:dyDescent="0.2">
      <c r="A393" s="34" t="str">
        <f t="shared" si="140"/>
        <v/>
      </c>
      <c r="B393" s="40" t="str">
        <f t="shared" si="141"/>
        <v/>
      </c>
      <c r="C393" s="40" t="str">
        <f t="shared" si="142"/>
        <v/>
      </c>
      <c r="D393" s="40" t="str">
        <f t="shared" si="163"/>
        <v/>
      </c>
      <c r="E393" s="36" t="str">
        <f t="shared" si="164"/>
        <v/>
      </c>
      <c r="F393" s="81">
        <f t="shared" si="143"/>
        <v>5.2200000000000003E-2</v>
      </c>
      <c r="G393" s="41" t="str">
        <f t="shared" si="144"/>
        <v/>
      </c>
      <c r="H393" s="42" t="str">
        <f t="shared" si="145"/>
        <v/>
      </c>
      <c r="I393" s="100"/>
      <c r="J393" s="43" t="str">
        <f t="shared" si="146"/>
        <v/>
      </c>
      <c r="K393" s="40" t="str">
        <f t="shared" si="147"/>
        <v/>
      </c>
      <c r="L393" s="40" t="str">
        <f t="shared" si="148"/>
        <v/>
      </c>
      <c r="M393" s="36" t="str">
        <f t="shared" si="165"/>
        <v/>
      </c>
      <c r="N393" s="41" t="str">
        <f t="shared" si="149"/>
        <v/>
      </c>
      <c r="O393" s="44" t="str">
        <f t="shared" si="150"/>
        <v/>
      </c>
      <c r="Q393" s="34" t="str">
        <f t="shared" si="151"/>
        <v/>
      </c>
      <c r="R393" s="40">
        <f t="shared" si="152"/>
        <v>0</v>
      </c>
      <c r="S393" s="40" t="str">
        <f t="shared" si="153"/>
        <v/>
      </c>
      <c r="T393" s="40">
        <f t="shared" si="154"/>
        <v>0</v>
      </c>
      <c r="U393" s="45">
        <f t="shared" si="155"/>
        <v>0</v>
      </c>
      <c r="V393" s="36">
        <f t="shared" si="156"/>
        <v>0</v>
      </c>
      <c r="W393" s="57" t="e">
        <f t="shared" si="166"/>
        <v>#VALUE!</v>
      </c>
      <c r="X393" s="34" t="str">
        <f t="shared" si="157"/>
        <v/>
      </c>
      <c r="Y393" s="40">
        <f t="shared" si="158"/>
        <v>0</v>
      </c>
      <c r="Z393" s="40" t="str">
        <f t="shared" si="159"/>
        <v/>
      </c>
      <c r="AA393" s="40">
        <f t="shared" si="160"/>
        <v>0</v>
      </c>
      <c r="AB393" s="45">
        <f t="shared" si="161"/>
        <v>0</v>
      </c>
      <c r="AC393" s="36">
        <f t="shared" si="162"/>
        <v>0</v>
      </c>
    </row>
    <row r="394" spans="1:29" x14ac:dyDescent="0.2">
      <c r="A394" s="34" t="str">
        <f t="shared" si="140"/>
        <v/>
      </c>
      <c r="B394" s="40" t="str">
        <f t="shared" si="141"/>
        <v/>
      </c>
      <c r="C394" s="40" t="str">
        <f t="shared" si="142"/>
        <v/>
      </c>
      <c r="D394" s="40" t="str">
        <f t="shared" si="163"/>
        <v/>
      </c>
      <c r="E394" s="36" t="str">
        <f t="shared" si="164"/>
        <v/>
      </c>
      <c r="F394" s="81">
        <f t="shared" si="143"/>
        <v>5.2200000000000003E-2</v>
      </c>
      <c r="G394" s="41" t="str">
        <f t="shared" si="144"/>
        <v/>
      </c>
      <c r="H394" s="42" t="str">
        <f t="shared" si="145"/>
        <v/>
      </c>
      <c r="I394" s="100"/>
      <c r="J394" s="43" t="str">
        <f t="shared" si="146"/>
        <v/>
      </c>
      <c r="K394" s="40" t="str">
        <f t="shared" si="147"/>
        <v/>
      </c>
      <c r="L394" s="40" t="str">
        <f t="shared" si="148"/>
        <v/>
      </c>
      <c r="M394" s="36" t="str">
        <f t="shared" si="165"/>
        <v/>
      </c>
      <c r="N394" s="41" t="str">
        <f t="shared" si="149"/>
        <v/>
      </c>
      <c r="O394" s="44" t="str">
        <f t="shared" si="150"/>
        <v/>
      </c>
      <c r="Q394" s="34" t="str">
        <f t="shared" si="151"/>
        <v/>
      </c>
      <c r="R394" s="40">
        <f t="shared" si="152"/>
        <v>0</v>
      </c>
      <c r="S394" s="40" t="str">
        <f t="shared" si="153"/>
        <v/>
      </c>
      <c r="T394" s="40">
        <f t="shared" si="154"/>
        <v>0</v>
      </c>
      <c r="U394" s="45">
        <f t="shared" si="155"/>
        <v>0</v>
      </c>
      <c r="V394" s="36">
        <f t="shared" si="156"/>
        <v>0</v>
      </c>
      <c r="W394" s="57" t="e">
        <f t="shared" si="166"/>
        <v>#VALUE!</v>
      </c>
      <c r="X394" s="34" t="str">
        <f t="shared" si="157"/>
        <v/>
      </c>
      <c r="Y394" s="40">
        <f t="shared" si="158"/>
        <v>0</v>
      </c>
      <c r="Z394" s="40" t="str">
        <f t="shared" si="159"/>
        <v/>
      </c>
      <c r="AA394" s="40">
        <f t="shared" si="160"/>
        <v>0</v>
      </c>
      <c r="AB394" s="45">
        <f t="shared" si="161"/>
        <v>0</v>
      </c>
      <c r="AC394" s="36">
        <f t="shared" si="162"/>
        <v>0</v>
      </c>
    </row>
    <row r="395" spans="1:29" x14ac:dyDescent="0.2">
      <c r="A395" s="46" t="str">
        <f t="shared" si="140"/>
        <v/>
      </c>
      <c r="B395" s="47" t="str">
        <f t="shared" si="141"/>
        <v/>
      </c>
      <c r="C395" s="47" t="str">
        <f t="shared" si="142"/>
        <v/>
      </c>
      <c r="D395" s="47" t="str">
        <f t="shared" si="163"/>
        <v/>
      </c>
      <c r="E395" s="48" t="str">
        <f t="shared" si="164"/>
        <v/>
      </c>
      <c r="F395" s="81">
        <f t="shared" si="143"/>
        <v>5.2200000000000003E-2</v>
      </c>
      <c r="G395" s="49" t="str">
        <f t="shared" si="144"/>
        <v/>
      </c>
      <c r="H395" s="50" t="str">
        <f t="shared" si="145"/>
        <v/>
      </c>
      <c r="I395" s="100"/>
      <c r="J395" s="43" t="str">
        <f t="shared" si="146"/>
        <v/>
      </c>
      <c r="K395" s="40" t="str">
        <f t="shared" si="147"/>
        <v/>
      </c>
      <c r="L395" s="47" t="str">
        <f t="shared" si="148"/>
        <v/>
      </c>
      <c r="M395" s="48" t="str">
        <f t="shared" si="165"/>
        <v/>
      </c>
      <c r="N395" s="49" t="str">
        <f t="shared" si="149"/>
        <v/>
      </c>
      <c r="O395" s="44" t="str">
        <f t="shared" si="150"/>
        <v/>
      </c>
      <c r="P395" s="51"/>
      <c r="Q395" s="46" t="str">
        <f t="shared" si="151"/>
        <v/>
      </c>
      <c r="R395" s="40">
        <f t="shared" si="152"/>
        <v>0</v>
      </c>
      <c r="S395" s="47" t="str">
        <f t="shared" si="153"/>
        <v/>
      </c>
      <c r="T395" s="47">
        <f t="shared" si="154"/>
        <v>0</v>
      </c>
      <c r="U395" s="52">
        <f t="shared" si="155"/>
        <v>0</v>
      </c>
      <c r="V395" s="48">
        <f t="shared" si="156"/>
        <v>0</v>
      </c>
      <c r="W395" s="57" t="e">
        <f t="shared" si="166"/>
        <v>#VALUE!</v>
      </c>
      <c r="X395" s="34" t="str">
        <f t="shared" si="157"/>
        <v/>
      </c>
      <c r="Y395" s="40">
        <f t="shared" si="158"/>
        <v>0</v>
      </c>
      <c r="Z395" s="47" t="str">
        <f t="shared" si="159"/>
        <v/>
      </c>
      <c r="AA395" s="40">
        <f t="shared" si="160"/>
        <v>0</v>
      </c>
      <c r="AB395" s="52">
        <f t="shared" si="161"/>
        <v>0</v>
      </c>
      <c r="AC395" s="48">
        <f t="shared" si="162"/>
        <v>0</v>
      </c>
    </row>
    <row r="396" spans="1:29" x14ac:dyDescent="0.2">
      <c r="A396" s="34" t="str">
        <f t="shared" si="140"/>
        <v/>
      </c>
      <c r="B396" s="40" t="str">
        <f t="shared" si="141"/>
        <v/>
      </c>
      <c r="C396" s="40" t="str">
        <f t="shared" si="142"/>
        <v/>
      </c>
      <c r="D396" s="40" t="str">
        <f t="shared" si="163"/>
        <v/>
      </c>
      <c r="E396" s="36" t="str">
        <f t="shared" si="164"/>
        <v/>
      </c>
      <c r="F396" s="81">
        <f t="shared" si="143"/>
        <v>5.2200000000000003E-2</v>
      </c>
      <c r="G396" s="41" t="str">
        <f t="shared" si="144"/>
        <v/>
      </c>
      <c r="H396" s="42" t="str">
        <f t="shared" si="145"/>
        <v/>
      </c>
      <c r="I396" s="100"/>
      <c r="J396" s="43" t="str">
        <f t="shared" si="146"/>
        <v/>
      </c>
      <c r="K396" s="40" t="str">
        <f t="shared" si="147"/>
        <v/>
      </c>
      <c r="L396" s="40" t="str">
        <f t="shared" si="148"/>
        <v/>
      </c>
      <c r="M396" s="36" t="str">
        <f t="shared" si="165"/>
        <v/>
      </c>
      <c r="N396" s="41" t="str">
        <f t="shared" si="149"/>
        <v/>
      </c>
      <c r="O396" s="44" t="str">
        <f t="shared" si="150"/>
        <v/>
      </c>
      <c r="Q396" s="34" t="str">
        <f t="shared" si="151"/>
        <v/>
      </c>
      <c r="R396" s="40">
        <f t="shared" si="152"/>
        <v>0</v>
      </c>
      <c r="S396" s="40" t="str">
        <f t="shared" si="153"/>
        <v/>
      </c>
      <c r="T396" s="40">
        <f t="shared" si="154"/>
        <v>0</v>
      </c>
      <c r="U396" s="45">
        <f t="shared" si="155"/>
        <v>0</v>
      </c>
      <c r="V396" s="36">
        <f t="shared" si="156"/>
        <v>0</v>
      </c>
      <c r="W396" s="57" t="e">
        <f t="shared" si="166"/>
        <v>#VALUE!</v>
      </c>
      <c r="X396" s="34" t="str">
        <f t="shared" si="157"/>
        <v/>
      </c>
      <c r="Y396" s="40">
        <f t="shared" si="158"/>
        <v>0</v>
      </c>
      <c r="Z396" s="40" t="str">
        <f t="shared" si="159"/>
        <v/>
      </c>
      <c r="AA396" s="40">
        <f t="shared" si="160"/>
        <v>0</v>
      </c>
      <c r="AB396" s="45">
        <f t="shared" si="161"/>
        <v>0</v>
      </c>
      <c r="AC396" s="36">
        <f t="shared" si="162"/>
        <v>0</v>
      </c>
    </row>
    <row r="397" spans="1:29" x14ac:dyDescent="0.2">
      <c r="A397" s="34" t="str">
        <f t="shared" si="140"/>
        <v/>
      </c>
      <c r="B397" s="40" t="str">
        <f t="shared" si="141"/>
        <v/>
      </c>
      <c r="C397" s="40" t="str">
        <f t="shared" si="142"/>
        <v/>
      </c>
      <c r="D397" s="40" t="str">
        <f t="shared" si="163"/>
        <v/>
      </c>
      <c r="E397" s="36" t="str">
        <f t="shared" si="164"/>
        <v/>
      </c>
      <c r="F397" s="81">
        <f t="shared" si="143"/>
        <v>5.2200000000000003E-2</v>
      </c>
      <c r="G397" s="41" t="str">
        <f t="shared" si="144"/>
        <v/>
      </c>
      <c r="H397" s="42" t="str">
        <f t="shared" si="145"/>
        <v/>
      </c>
      <c r="I397" s="100"/>
      <c r="J397" s="43" t="str">
        <f t="shared" si="146"/>
        <v/>
      </c>
      <c r="K397" s="40" t="str">
        <f t="shared" si="147"/>
        <v/>
      </c>
      <c r="L397" s="40" t="str">
        <f t="shared" si="148"/>
        <v/>
      </c>
      <c r="M397" s="36" t="str">
        <f t="shared" si="165"/>
        <v/>
      </c>
      <c r="N397" s="41" t="str">
        <f t="shared" si="149"/>
        <v/>
      </c>
      <c r="O397" s="44" t="str">
        <f t="shared" si="150"/>
        <v/>
      </c>
      <c r="Q397" s="34" t="str">
        <f t="shared" si="151"/>
        <v/>
      </c>
      <c r="R397" s="40">
        <f t="shared" si="152"/>
        <v>0</v>
      </c>
      <c r="S397" s="40" t="str">
        <f t="shared" si="153"/>
        <v/>
      </c>
      <c r="T397" s="40">
        <f t="shared" si="154"/>
        <v>0</v>
      </c>
      <c r="U397" s="45">
        <f t="shared" si="155"/>
        <v>0</v>
      </c>
      <c r="V397" s="36">
        <f t="shared" si="156"/>
        <v>0</v>
      </c>
      <c r="W397" s="57" t="e">
        <f t="shared" si="166"/>
        <v>#VALUE!</v>
      </c>
      <c r="X397" s="34" t="str">
        <f t="shared" si="157"/>
        <v/>
      </c>
      <c r="Y397" s="40">
        <f t="shared" si="158"/>
        <v>0</v>
      </c>
      <c r="Z397" s="40" t="str">
        <f t="shared" si="159"/>
        <v/>
      </c>
      <c r="AA397" s="40">
        <f t="shared" si="160"/>
        <v>0</v>
      </c>
      <c r="AB397" s="45">
        <f t="shared" si="161"/>
        <v>0</v>
      </c>
      <c r="AC397" s="36">
        <f t="shared" si="162"/>
        <v>0</v>
      </c>
    </row>
    <row r="398" spans="1:29" x14ac:dyDescent="0.2">
      <c r="A398" s="34" t="str">
        <f t="shared" si="140"/>
        <v/>
      </c>
      <c r="B398" s="40" t="str">
        <f t="shared" si="141"/>
        <v/>
      </c>
      <c r="C398" s="40" t="str">
        <f t="shared" si="142"/>
        <v/>
      </c>
      <c r="D398" s="40" t="str">
        <f t="shared" si="163"/>
        <v/>
      </c>
      <c r="E398" s="36" t="str">
        <f t="shared" si="164"/>
        <v/>
      </c>
      <c r="F398" s="81">
        <f t="shared" si="143"/>
        <v>5.2200000000000003E-2</v>
      </c>
      <c r="G398" s="41" t="str">
        <f t="shared" si="144"/>
        <v/>
      </c>
      <c r="H398" s="42" t="str">
        <f t="shared" si="145"/>
        <v/>
      </c>
      <c r="I398" s="100"/>
      <c r="J398" s="43" t="str">
        <f t="shared" si="146"/>
        <v/>
      </c>
      <c r="K398" s="40" t="str">
        <f t="shared" si="147"/>
        <v/>
      </c>
      <c r="L398" s="40" t="str">
        <f t="shared" si="148"/>
        <v/>
      </c>
      <c r="M398" s="36" t="str">
        <f t="shared" si="165"/>
        <v/>
      </c>
      <c r="N398" s="41" t="str">
        <f t="shared" si="149"/>
        <v/>
      </c>
      <c r="O398" s="44" t="str">
        <f t="shared" si="150"/>
        <v/>
      </c>
      <c r="Q398" s="34" t="str">
        <f t="shared" si="151"/>
        <v/>
      </c>
      <c r="R398" s="40">
        <f t="shared" si="152"/>
        <v>0</v>
      </c>
      <c r="S398" s="40" t="str">
        <f t="shared" si="153"/>
        <v/>
      </c>
      <c r="T398" s="40">
        <f t="shared" si="154"/>
        <v>0</v>
      </c>
      <c r="U398" s="45">
        <f t="shared" si="155"/>
        <v>0</v>
      </c>
      <c r="V398" s="36">
        <f t="shared" si="156"/>
        <v>0</v>
      </c>
      <c r="W398" s="57" t="e">
        <f t="shared" si="166"/>
        <v>#VALUE!</v>
      </c>
      <c r="X398" s="34" t="str">
        <f t="shared" si="157"/>
        <v/>
      </c>
      <c r="Y398" s="40">
        <f t="shared" si="158"/>
        <v>0</v>
      </c>
      <c r="Z398" s="40" t="str">
        <f t="shared" si="159"/>
        <v/>
      </c>
      <c r="AA398" s="40">
        <f t="shared" si="160"/>
        <v>0</v>
      </c>
      <c r="AB398" s="45">
        <f t="shared" si="161"/>
        <v>0</v>
      </c>
      <c r="AC398" s="36">
        <f t="shared" si="162"/>
        <v>0</v>
      </c>
    </row>
    <row r="399" spans="1:29" x14ac:dyDescent="0.2">
      <c r="A399" s="34" t="str">
        <f t="shared" si="140"/>
        <v/>
      </c>
      <c r="B399" s="40" t="str">
        <f t="shared" si="141"/>
        <v/>
      </c>
      <c r="C399" s="40" t="str">
        <f t="shared" si="142"/>
        <v/>
      </c>
      <c r="D399" s="40" t="str">
        <f t="shared" si="163"/>
        <v/>
      </c>
      <c r="E399" s="36" t="str">
        <f t="shared" si="164"/>
        <v/>
      </c>
      <c r="F399" s="81">
        <f t="shared" si="143"/>
        <v>5.2200000000000003E-2</v>
      </c>
      <c r="G399" s="41" t="str">
        <f t="shared" si="144"/>
        <v/>
      </c>
      <c r="H399" s="42" t="str">
        <f t="shared" si="145"/>
        <v/>
      </c>
      <c r="I399" s="100"/>
      <c r="J399" s="43" t="str">
        <f t="shared" si="146"/>
        <v/>
      </c>
      <c r="K399" s="40" t="str">
        <f t="shared" si="147"/>
        <v/>
      </c>
      <c r="L399" s="40" t="str">
        <f t="shared" si="148"/>
        <v/>
      </c>
      <c r="M399" s="36" t="str">
        <f t="shared" si="165"/>
        <v/>
      </c>
      <c r="N399" s="41" t="str">
        <f t="shared" si="149"/>
        <v/>
      </c>
      <c r="O399" s="44" t="str">
        <f t="shared" si="150"/>
        <v/>
      </c>
      <c r="Q399" s="34" t="str">
        <f t="shared" si="151"/>
        <v/>
      </c>
      <c r="R399" s="40">
        <f t="shared" si="152"/>
        <v>0</v>
      </c>
      <c r="S399" s="40" t="str">
        <f t="shared" si="153"/>
        <v/>
      </c>
      <c r="T399" s="40">
        <f t="shared" si="154"/>
        <v>0</v>
      </c>
      <c r="U399" s="45">
        <f t="shared" si="155"/>
        <v>0</v>
      </c>
      <c r="V399" s="36">
        <f t="shared" si="156"/>
        <v>0</v>
      </c>
      <c r="W399" s="57" t="e">
        <f t="shared" si="166"/>
        <v>#VALUE!</v>
      </c>
      <c r="X399" s="34" t="str">
        <f t="shared" si="157"/>
        <v/>
      </c>
      <c r="Y399" s="40">
        <f t="shared" si="158"/>
        <v>0</v>
      </c>
      <c r="Z399" s="40" t="str">
        <f t="shared" si="159"/>
        <v/>
      </c>
      <c r="AA399" s="40">
        <f t="shared" si="160"/>
        <v>0</v>
      </c>
      <c r="AB399" s="45">
        <f t="shared" si="161"/>
        <v>0</v>
      </c>
      <c r="AC399" s="36">
        <f t="shared" si="162"/>
        <v>0</v>
      </c>
    </row>
    <row r="400" spans="1:29" x14ac:dyDescent="0.2">
      <c r="A400" s="34" t="str">
        <f t="shared" si="140"/>
        <v/>
      </c>
      <c r="B400" s="40" t="str">
        <f t="shared" si="141"/>
        <v/>
      </c>
      <c r="C400" s="40" t="str">
        <f t="shared" si="142"/>
        <v/>
      </c>
      <c r="D400" s="40" t="str">
        <f t="shared" si="163"/>
        <v/>
      </c>
      <c r="E400" s="36" t="str">
        <f t="shared" si="164"/>
        <v/>
      </c>
      <c r="F400" s="81">
        <f t="shared" si="143"/>
        <v>5.2200000000000003E-2</v>
      </c>
      <c r="G400" s="41" t="str">
        <f t="shared" si="144"/>
        <v/>
      </c>
      <c r="H400" s="42" t="str">
        <f t="shared" si="145"/>
        <v/>
      </c>
      <c r="I400" s="100"/>
      <c r="J400" s="43" t="str">
        <f t="shared" si="146"/>
        <v/>
      </c>
      <c r="K400" s="40" t="str">
        <f t="shared" si="147"/>
        <v/>
      </c>
      <c r="L400" s="40" t="str">
        <f t="shared" si="148"/>
        <v/>
      </c>
      <c r="M400" s="36" t="str">
        <f t="shared" si="165"/>
        <v/>
      </c>
      <c r="N400" s="41" t="str">
        <f t="shared" si="149"/>
        <v/>
      </c>
      <c r="O400" s="44" t="str">
        <f t="shared" si="150"/>
        <v/>
      </c>
      <c r="Q400" s="34" t="str">
        <f t="shared" si="151"/>
        <v/>
      </c>
      <c r="R400" s="40">
        <f t="shared" si="152"/>
        <v>0</v>
      </c>
      <c r="S400" s="40" t="str">
        <f t="shared" si="153"/>
        <v/>
      </c>
      <c r="T400" s="40">
        <f t="shared" si="154"/>
        <v>0</v>
      </c>
      <c r="U400" s="45">
        <f t="shared" si="155"/>
        <v>0</v>
      </c>
      <c r="V400" s="36">
        <f t="shared" si="156"/>
        <v>0</v>
      </c>
      <c r="W400" s="57" t="e">
        <f t="shared" si="166"/>
        <v>#VALUE!</v>
      </c>
      <c r="X400" s="34" t="str">
        <f t="shared" si="157"/>
        <v/>
      </c>
      <c r="Y400" s="40">
        <f t="shared" si="158"/>
        <v>0</v>
      </c>
      <c r="Z400" s="40" t="str">
        <f t="shared" si="159"/>
        <v/>
      </c>
      <c r="AA400" s="40">
        <f t="shared" si="160"/>
        <v>0</v>
      </c>
      <c r="AB400" s="45">
        <f t="shared" si="161"/>
        <v>0</v>
      </c>
      <c r="AC400" s="36">
        <f t="shared" si="162"/>
        <v>0</v>
      </c>
    </row>
    <row r="401" spans="1:29" x14ac:dyDescent="0.2">
      <c r="A401" s="34" t="str">
        <f t="shared" si="140"/>
        <v/>
      </c>
      <c r="B401" s="40" t="str">
        <f t="shared" si="141"/>
        <v/>
      </c>
      <c r="C401" s="40" t="str">
        <f t="shared" si="142"/>
        <v/>
      </c>
      <c r="D401" s="40" t="str">
        <f t="shared" si="163"/>
        <v/>
      </c>
      <c r="E401" s="36" t="str">
        <f t="shared" si="164"/>
        <v/>
      </c>
      <c r="F401" s="81">
        <f t="shared" si="143"/>
        <v>5.2200000000000003E-2</v>
      </c>
      <c r="G401" s="41" t="str">
        <f t="shared" si="144"/>
        <v/>
      </c>
      <c r="H401" s="42" t="str">
        <f t="shared" si="145"/>
        <v/>
      </c>
      <c r="I401" s="100"/>
      <c r="J401" s="43" t="str">
        <f t="shared" si="146"/>
        <v/>
      </c>
      <c r="K401" s="40" t="str">
        <f t="shared" si="147"/>
        <v/>
      </c>
      <c r="L401" s="40" t="str">
        <f t="shared" si="148"/>
        <v/>
      </c>
      <c r="M401" s="36" t="str">
        <f t="shared" si="165"/>
        <v/>
      </c>
      <c r="N401" s="41" t="str">
        <f t="shared" si="149"/>
        <v/>
      </c>
      <c r="O401" s="44" t="str">
        <f t="shared" si="150"/>
        <v/>
      </c>
      <c r="Q401" s="34" t="str">
        <f t="shared" si="151"/>
        <v/>
      </c>
      <c r="R401" s="40">
        <f t="shared" si="152"/>
        <v>0</v>
      </c>
      <c r="S401" s="40" t="str">
        <f t="shared" si="153"/>
        <v/>
      </c>
      <c r="T401" s="40">
        <f t="shared" si="154"/>
        <v>0</v>
      </c>
      <c r="U401" s="45">
        <f t="shared" si="155"/>
        <v>0</v>
      </c>
      <c r="V401" s="36">
        <f t="shared" si="156"/>
        <v>0</v>
      </c>
      <c r="W401" s="57" t="e">
        <f t="shared" si="166"/>
        <v>#VALUE!</v>
      </c>
      <c r="X401" s="34" t="str">
        <f t="shared" si="157"/>
        <v/>
      </c>
      <c r="Y401" s="40">
        <f t="shared" si="158"/>
        <v>0</v>
      </c>
      <c r="Z401" s="40" t="str">
        <f t="shared" si="159"/>
        <v/>
      </c>
      <c r="AA401" s="40">
        <f t="shared" si="160"/>
        <v>0</v>
      </c>
      <c r="AB401" s="45">
        <f t="shared" si="161"/>
        <v>0</v>
      </c>
      <c r="AC401" s="36">
        <f t="shared" si="162"/>
        <v>0</v>
      </c>
    </row>
    <row r="402" spans="1:29" x14ac:dyDescent="0.2">
      <c r="A402" s="34" t="str">
        <f t="shared" si="140"/>
        <v/>
      </c>
      <c r="B402" s="40" t="str">
        <f t="shared" si="141"/>
        <v/>
      </c>
      <c r="C402" s="40" t="str">
        <f t="shared" si="142"/>
        <v/>
      </c>
      <c r="D402" s="40" t="str">
        <f t="shared" si="163"/>
        <v/>
      </c>
      <c r="E402" s="36" t="str">
        <f t="shared" si="164"/>
        <v/>
      </c>
      <c r="F402" s="81">
        <f t="shared" si="143"/>
        <v>5.2200000000000003E-2</v>
      </c>
      <c r="G402" s="41" t="str">
        <f t="shared" si="144"/>
        <v/>
      </c>
      <c r="H402" s="42" t="str">
        <f t="shared" si="145"/>
        <v/>
      </c>
      <c r="I402" s="100"/>
      <c r="J402" s="43" t="str">
        <f t="shared" si="146"/>
        <v/>
      </c>
      <c r="K402" s="40" t="str">
        <f t="shared" si="147"/>
        <v/>
      </c>
      <c r="L402" s="40" t="str">
        <f t="shared" si="148"/>
        <v/>
      </c>
      <c r="M402" s="36" t="str">
        <f t="shared" si="165"/>
        <v/>
      </c>
      <c r="N402" s="41" t="str">
        <f t="shared" si="149"/>
        <v/>
      </c>
      <c r="O402" s="44" t="str">
        <f t="shared" si="150"/>
        <v/>
      </c>
      <c r="Q402" s="34" t="str">
        <f t="shared" si="151"/>
        <v/>
      </c>
      <c r="R402" s="40">
        <f t="shared" si="152"/>
        <v>0</v>
      </c>
      <c r="S402" s="40" t="str">
        <f t="shared" si="153"/>
        <v/>
      </c>
      <c r="T402" s="40">
        <f t="shared" si="154"/>
        <v>0</v>
      </c>
      <c r="U402" s="45">
        <f t="shared" si="155"/>
        <v>0</v>
      </c>
      <c r="V402" s="36">
        <f t="shared" si="156"/>
        <v>0</v>
      </c>
      <c r="W402" s="57" t="e">
        <f t="shared" si="166"/>
        <v>#VALUE!</v>
      </c>
      <c r="X402" s="34" t="str">
        <f t="shared" si="157"/>
        <v/>
      </c>
      <c r="Y402" s="40">
        <f t="shared" si="158"/>
        <v>0</v>
      </c>
      <c r="Z402" s="40" t="str">
        <f t="shared" si="159"/>
        <v/>
      </c>
      <c r="AA402" s="40">
        <f t="shared" si="160"/>
        <v>0</v>
      </c>
      <c r="AB402" s="45">
        <f t="shared" si="161"/>
        <v>0</v>
      </c>
      <c r="AC402" s="36">
        <f t="shared" si="162"/>
        <v>0</v>
      </c>
    </row>
    <row r="403" spans="1:29" x14ac:dyDescent="0.2">
      <c r="A403" s="34" t="str">
        <f t="shared" si="140"/>
        <v/>
      </c>
      <c r="B403" s="40" t="str">
        <f t="shared" si="141"/>
        <v/>
      </c>
      <c r="C403" s="40" t="str">
        <f t="shared" si="142"/>
        <v/>
      </c>
      <c r="D403" s="40" t="str">
        <f t="shared" si="163"/>
        <v/>
      </c>
      <c r="E403" s="36" t="str">
        <f t="shared" si="164"/>
        <v/>
      </c>
      <c r="F403" s="81">
        <f t="shared" si="143"/>
        <v>5.2200000000000003E-2</v>
      </c>
      <c r="G403" s="41" t="str">
        <f t="shared" si="144"/>
        <v/>
      </c>
      <c r="H403" s="42" t="str">
        <f t="shared" si="145"/>
        <v/>
      </c>
      <c r="I403" s="100"/>
      <c r="J403" s="43" t="str">
        <f t="shared" si="146"/>
        <v/>
      </c>
      <c r="K403" s="40" t="str">
        <f t="shared" si="147"/>
        <v/>
      </c>
      <c r="L403" s="40" t="str">
        <f t="shared" si="148"/>
        <v/>
      </c>
      <c r="M403" s="36" t="str">
        <f t="shared" si="165"/>
        <v/>
      </c>
      <c r="N403" s="41" t="str">
        <f t="shared" si="149"/>
        <v/>
      </c>
      <c r="O403" s="44" t="str">
        <f t="shared" si="150"/>
        <v/>
      </c>
      <c r="Q403" s="34" t="str">
        <f t="shared" si="151"/>
        <v/>
      </c>
      <c r="R403" s="40">
        <f t="shared" si="152"/>
        <v>0</v>
      </c>
      <c r="S403" s="40" t="str">
        <f t="shared" si="153"/>
        <v/>
      </c>
      <c r="T403" s="40">
        <f t="shared" si="154"/>
        <v>0</v>
      </c>
      <c r="U403" s="45">
        <f t="shared" si="155"/>
        <v>0</v>
      </c>
      <c r="V403" s="36">
        <f t="shared" si="156"/>
        <v>0</v>
      </c>
      <c r="W403" s="57" t="e">
        <f t="shared" si="166"/>
        <v>#VALUE!</v>
      </c>
      <c r="X403" s="34" t="str">
        <f t="shared" si="157"/>
        <v/>
      </c>
      <c r="Y403" s="40">
        <f t="shared" si="158"/>
        <v>0</v>
      </c>
      <c r="Z403" s="40" t="str">
        <f t="shared" si="159"/>
        <v/>
      </c>
      <c r="AA403" s="40">
        <f t="shared" si="160"/>
        <v>0</v>
      </c>
      <c r="AB403" s="45">
        <f t="shared" si="161"/>
        <v>0</v>
      </c>
      <c r="AC403" s="36">
        <f t="shared" si="162"/>
        <v>0</v>
      </c>
    </row>
    <row r="404" spans="1:29" x14ac:dyDescent="0.2">
      <c r="A404" s="34" t="str">
        <f t="shared" si="140"/>
        <v/>
      </c>
      <c r="B404" s="40" t="str">
        <f t="shared" si="141"/>
        <v/>
      </c>
      <c r="C404" s="40" t="str">
        <f t="shared" si="142"/>
        <v/>
      </c>
      <c r="D404" s="40" t="str">
        <f t="shared" si="163"/>
        <v/>
      </c>
      <c r="E404" s="36" t="str">
        <f t="shared" si="164"/>
        <v/>
      </c>
      <c r="F404" s="81">
        <f t="shared" si="143"/>
        <v>5.2200000000000003E-2</v>
      </c>
      <c r="G404" s="41" t="str">
        <f t="shared" si="144"/>
        <v/>
      </c>
      <c r="H404" s="42" t="str">
        <f t="shared" si="145"/>
        <v/>
      </c>
      <c r="I404" s="100"/>
      <c r="J404" s="43" t="str">
        <f t="shared" si="146"/>
        <v/>
      </c>
      <c r="K404" s="40" t="str">
        <f t="shared" si="147"/>
        <v/>
      </c>
      <c r="L404" s="40" t="str">
        <f t="shared" si="148"/>
        <v/>
      </c>
      <c r="M404" s="36" t="str">
        <f t="shared" si="165"/>
        <v/>
      </c>
      <c r="N404" s="41" t="str">
        <f t="shared" si="149"/>
        <v/>
      </c>
      <c r="O404" s="44" t="str">
        <f t="shared" si="150"/>
        <v/>
      </c>
      <c r="Q404" s="34" t="str">
        <f t="shared" si="151"/>
        <v/>
      </c>
      <c r="R404" s="40">
        <f t="shared" si="152"/>
        <v>0</v>
      </c>
      <c r="S404" s="40" t="str">
        <f t="shared" si="153"/>
        <v/>
      </c>
      <c r="T404" s="40">
        <f t="shared" si="154"/>
        <v>0</v>
      </c>
      <c r="U404" s="45">
        <f t="shared" si="155"/>
        <v>0</v>
      </c>
      <c r="V404" s="36">
        <f t="shared" si="156"/>
        <v>0</v>
      </c>
      <c r="W404" s="57" t="e">
        <f t="shared" si="166"/>
        <v>#VALUE!</v>
      </c>
      <c r="X404" s="34" t="str">
        <f t="shared" si="157"/>
        <v/>
      </c>
      <c r="Y404" s="40">
        <f t="shared" si="158"/>
        <v>0</v>
      </c>
      <c r="Z404" s="40" t="str">
        <f t="shared" si="159"/>
        <v/>
      </c>
      <c r="AA404" s="40">
        <f t="shared" si="160"/>
        <v>0</v>
      </c>
      <c r="AB404" s="45">
        <f t="shared" si="161"/>
        <v>0</v>
      </c>
      <c r="AC404" s="36">
        <f t="shared" si="162"/>
        <v>0</v>
      </c>
    </row>
    <row r="405" spans="1:29" x14ac:dyDescent="0.2">
      <c r="A405" s="34" t="str">
        <f t="shared" si="140"/>
        <v/>
      </c>
      <c r="B405" s="40" t="str">
        <f t="shared" si="141"/>
        <v/>
      </c>
      <c r="C405" s="40" t="str">
        <f t="shared" si="142"/>
        <v/>
      </c>
      <c r="D405" s="40" t="str">
        <f t="shared" si="163"/>
        <v/>
      </c>
      <c r="E405" s="36" t="str">
        <f t="shared" si="164"/>
        <v/>
      </c>
      <c r="F405" s="81">
        <f t="shared" si="143"/>
        <v>5.2200000000000003E-2</v>
      </c>
      <c r="G405" s="41" t="str">
        <f t="shared" si="144"/>
        <v/>
      </c>
      <c r="H405" s="42" t="str">
        <f t="shared" si="145"/>
        <v/>
      </c>
      <c r="I405" s="100"/>
      <c r="J405" s="43" t="str">
        <f t="shared" si="146"/>
        <v/>
      </c>
      <c r="K405" s="40" t="str">
        <f t="shared" si="147"/>
        <v/>
      </c>
      <c r="L405" s="40" t="str">
        <f t="shared" si="148"/>
        <v/>
      </c>
      <c r="M405" s="36" t="str">
        <f t="shared" si="165"/>
        <v/>
      </c>
      <c r="N405" s="41" t="str">
        <f t="shared" si="149"/>
        <v/>
      </c>
      <c r="O405" s="44" t="str">
        <f t="shared" si="150"/>
        <v/>
      </c>
      <c r="Q405" s="34" t="str">
        <f t="shared" si="151"/>
        <v/>
      </c>
      <c r="R405" s="40">
        <f t="shared" si="152"/>
        <v>0</v>
      </c>
      <c r="S405" s="40" t="str">
        <f t="shared" si="153"/>
        <v/>
      </c>
      <c r="T405" s="40">
        <f t="shared" si="154"/>
        <v>0</v>
      </c>
      <c r="U405" s="45">
        <f t="shared" si="155"/>
        <v>0</v>
      </c>
      <c r="V405" s="36">
        <f t="shared" si="156"/>
        <v>0</v>
      </c>
      <c r="W405" s="57" t="e">
        <f t="shared" si="166"/>
        <v>#VALUE!</v>
      </c>
      <c r="X405" s="34" t="str">
        <f t="shared" si="157"/>
        <v/>
      </c>
      <c r="Y405" s="40">
        <f t="shared" si="158"/>
        <v>0</v>
      </c>
      <c r="Z405" s="40" t="str">
        <f t="shared" si="159"/>
        <v/>
      </c>
      <c r="AA405" s="40">
        <f t="shared" si="160"/>
        <v>0</v>
      </c>
      <c r="AB405" s="45">
        <f t="shared" si="161"/>
        <v>0</v>
      </c>
      <c r="AC405" s="36">
        <f t="shared" si="162"/>
        <v>0</v>
      </c>
    </row>
    <row r="406" spans="1:29" x14ac:dyDescent="0.2">
      <c r="A406" s="34" t="str">
        <f t="shared" si="140"/>
        <v/>
      </c>
      <c r="B406" s="40" t="str">
        <f t="shared" si="141"/>
        <v/>
      </c>
      <c r="C406" s="40" t="str">
        <f t="shared" si="142"/>
        <v/>
      </c>
      <c r="D406" s="40" t="str">
        <f t="shared" si="163"/>
        <v/>
      </c>
      <c r="E406" s="36" t="str">
        <f t="shared" si="164"/>
        <v/>
      </c>
      <c r="F406" s="81">
        <f t="shared" si="143"/>
        <v>5.2200000000000003E-2</v>
      </c>
      <c r="G406" s="41" t="str">
        <f t="shared" si="144"/>
        <v/>
      </c>
      <c r="H406" s="42" t="str">
        <f t="shared" si="145"/>
        <v/>
      </c>
      <c r="I406" s="100"/>
      <c r="J406" s="43" t="str">
        <f t="shared" si="146"/>
        <v/>
      </c>
      <c r="K406" s="40" t="str">
        <f t="shared" si="147"/>
        <v/>
      </c>
      <c r="L406" s="40" t="str">
        <f t="shared" si="148"/>
        <v/>
      </c>
      <c r="M406" s="36" t="str">
        <f t="shared" si="165"/>
        <v/>
      </c>
      <c r="N406" s="41" t="str">
        <f t="shared" si="149"/>
        <v/>
      </c>
      <c r="O406" s="44" t="str">
        <f t="shared" si="150"/>
        <v/>
      </c>
      <c r="Q406" s="34" t="str">
        <f t="shared" si="151"/>
        <v/>
      </c>
      <c r="R406" s="40">
        <f t="shared" si="152"/>
        <v>0</v>
      </c>
      <c r="S406" s="40" t="str">
        <f t="shared" si="153"/>
        <v/>
      </c>
      <c r="T406" s="40">
        <f t="shared" si="154"/>
        <v>0</v>
      </c>
      <c r="U406" s="45">
        <f t="shared" si="155"/>
        <v>0</v>
      </c>
      <c r="V406" s="36">
        <f t="shared" si="156"/>
        <v>0</v>
      </c>
      <c r="W406" s="57" t="e">
        <f t="shared" si="166"/>
        <v>#VALUE!</v>
      </c>
      <c r="X406" s="34" t="str">
        <f t="shared" si="157"/>
        <v/>
      </c>
      <c r="Y406" s="40">
        <f t="shared" si="158"/>
        <v>0</v>
      </c>
      <c r="Z406" s="40" t="str">
        <f t="shared" si="159"/>
        <v/>
      </c>
      <c r="AA406" s="40">
        <f t="shared" si="160"/>
        <v>0</v>
      </c>
      <c r="AB406" s="45">
        <f t="shared" si="161"/>
        <v>0</v>
      </c>
      <c r="AC406" s="36">
        <f t="shared" si="162"/>
        <v>0</v>
      </c>
    </row>
    <row r="408" spans="1:29" x14ac:dyDescent="0.2">
      <c r="A408" s="53"/>
    </row>
    <row r="409" spans="1:29" x14ac:dyDescent="0.2">
      <c r="A409" s="53"/>
    </row>
    <row r="410" spans="1:29" x14ac:dyDescent="0.2">
      <c r="A410" s="53"/>
    </row>
    <row r="411" spans="1:29" x14ac:dyDescent="0.2">
      <c r="A411" s="53"/>
    </row>
    <row r="412" spans="1:29" x14ac:dyDescent="0.2">
      <c r="A412" s="53"/>
    </row>
    <row r="413" spans="1:29" x14ac:dyDescent="0.2">
      <c r="A413" s="53"/>
    </row>
    <row r="414" spans="1:29" x14ac:dyDescent="0.2">
      <c r="A414" s="53"/>
    </row>
    <row r="415" spans="1:29" x14ac:dyDescent="0.2">
      <c r="A415" s="53"/>
    </row>
    <row r="416" spans="1:29" x14ac:dyDescent="0.2">
      <c r="A416" s="53"/>
    </row>
    <row r="417" spans="1:1" x14ac:dyDescent="0.2">
      <c r="A417" s="53"/>
    </row>
    <row r="418" spans="1:1" x14ac:dyDescent="0.2">
      <c r="A418" s="53"/>
    </row>
    <row r="419" spans="1:1" x14ac:dyDescent="0.2">
      <c r="A419" s="53"/>
    </row>
    <row r="420" spans="1:1" x14ac:dyDescent="0.2">
      <c r="A420" s="53"/>
    </row>
    <row r="421" spans="1:1" x14ac:dyDescent="0.2">
      <c r="A421" s="53"/>
    </row>
    <row r="422" spans="1:1" x14ac:dyDescent="0.2">
      <c r="A422" s="53"/>
    </row>
    <row r="423" spans="1:1" x14ac:dyDescent="0.2">
      <c r="A423" s="53"/>
    </row>
    <row r="424" spans="1:1" x14ac:dyDescent="0.2">
      <c r="A424" s="53"/>
    </row>
    <row r="425" spans="1:1" x14ac:dyDescent="0.2">
      <c r="A425" s="53"/>
    </row>
    <row r="426" spans="1:1" x14ac:dyDescent="0.2">
      <c r="A426" s="53"/>
    </row>
    <row r="427" spans="1:1" x14ac:dyDescent="0.2">
      <c r="A427" s="53"/>
    </row>
    <row r="428" spans="1:1" x14ac:dyDescent="0.2">
      <c r="A428" s="53"/>
    </row>
    <row r="429" spans="1:1" x14ac:dyDescent="0.2">
      <c r="A429" s="53"/>
    </row>
    <row r="430" spans="1:1" x14ac:dyDescent="0.2">
      <c r="A430" s="53"/>
    </row>
    <row r="431" spans="1:1" x14ac:dyDescent="0.2">
      <c r="A431" s="53"/>
    </row>
    <row r="432" spans="1:1" x14ac:dyDescent="0.2">
      <c r="A432" s="53"/>
    </row>
    <row r="433" spans="1:1" x14ac:dyDescent="0.2">
      <c r="A433" s="53"/>
    </row>
    <row r="434" spans="1:1" x14ac:dyDescent="0.2">
      <c r="A434" s="53"/>
    </row>
    <row r="435" spans="1:1" x14ac:dyDescent="0.2">
      <c r="A435" s="53"/>
    </row>
    <row r="436" spans="1:1" x14ac:dyDescent="0.2">
      <c r="A436" s="53"/>
    </row>
    <row r="437" spans="1:1" x14ac:dyDescent="0.2">
      <c r="A437" s="53"/>
    </row>
    <row r="438" spans="1:1" x14ac:dyDescent="0.2">
      <c r="A438" s="53"/>
    </row>
    <row r="439" spans="1:1" x14ac:dyDescent="0.2">
      <c r="A439" s="53"/>
    </row>
    <row r="440" spans="1:1" x14ac:dyDescent="0.2">
      <c r="A440" s="53"/>
    </row>
    <row r="441" spans="1:1" x14ac:dyDescent="0.2">
      <c r="A441" s="53"/>
    </row>
    <row r="442" spans="1:1" x14ac:dyDescent="0.2">
      <c r="A442" s="53"/>
    </row>
    <row r="443" spans="1:1" x14ac:dyDescent="0.2">
      <c r="A443" s="53"/>
    </row>
    <row r="444" spans="1:1" x14ac:dyDescent="0.2">
      <c r="A444" s="53"/>
    </row>
    <row r="445" spans="1:1" x14ac:dyDescent="0.2">
      <c r="A445" s="53"/>
    </row>
    <row r="446" spans="1:1" x14ac:dyDescent="0.2">
      <c r="A446" s="53"/>
    </row>
    <row r="447" spans="1:1" x14ac:dyDescent="0.2">
      <c r="A447" s="53"/>
    </row>
    <row r="448" spans="1:1" x14ac:dyDescent="0.2">
      <c r="A448" s="53"/>
    </row>
    <row r="449" spans="1:1" x14ac:dyDescent="0.2">
      <c r="A449" s="53"/>
    </row>
    <row r="450" spans="1:1" x14ac:dyDescent="0.2">
      <c r="A450" s="53"/>
    </row>
    <row r="451" spans="1:1" x14ac:dyDescent="0.2">
      <c r="A451" s="53"/>
    </row>
    <row r="452" spans="1:1" x14ac:dyDescent="0.2">
      <c r="A452" s="53"/>
    </row>
    <row r="453" spans="1:1" x14ac:dyDescent="0.2">
      <c r="A453" s="53"/>
    </row>
    <row r="454" spans="1:1" x14ac:dyDescent="0.2">
      <c r="A454" s="53"/>
    </row>
    <row r="455" spans="1:1" x14ac:dyDescent="0.2">
      <c r="A455" s="53"/>
    </row>
    <row r="456" spans="1:1" x14ac:dyDescent="0.2">
      <c r="A456" s="53"/>
    </row>
    <row r="457" spans="1:1" x14ac:dyDescent="0.2">
      <c r="A457" s="53"/>
    </row>
    <row r="458" spans="1:1" x14ac:dyDescent="0.2">
      <c r="A458" s="53"/>
    </row>
    <row r="459" spans="1:1" x14ac:dyDescent="0.2">
      <c r="A459" s="53"/>
    </row>
    <row r="460" spans="1:1" x14ac:dyDescent="0.2">
      <c r="A460" s="53"/>
    </row>
    <row r="461" spans="1:1" x14ac:dyDescent="0.2">
      <c r="A461" s="53"/>
    </row>
    <row r="462" spans="1:1" x14ac:dyDescent="0.2">
      <c r="A462" s="53"/>
    </row>
    <row r="463" spans="1:1" x14ac:dyDescent="0.2">
      <c r="A463" s="53"/>
    </row>
    <row r="464" spans="1:1" x14ac:dyDescent="0.2">
      <c r="A464" s="53"/>
    </row>
    <row r="465" spans="1:1" x14ac:dyDescent="0.2">
      <c r="A465" s="53"/>
    </row>
    <row r="466" spans="1:1" x14ac:dyDescent="0.2">
      <c r="A466" s="53"/>
    </row>
    <row r="467" spans="1:1" x14ac:dyDescent="0.2">
      <c r="A467" s="53"/>
    </row>
    <row r="468" spans="1:1" x14ac:dyDescent="0.2">
      <c r="A468" s="53"/>
    </row>
    <row r="469" spans="1:1" x14ac:dyDescent="0.2">
      <c r="A469" s="53"/>
    </row>
    <row r="470" spans="1:1" x14ac:dyDescent="0.2">
      <c r="A470" s="53"/>
    </row>
    <row r="471" spans="1:1" x14ac:dyDescent="0.2">
      <c r="A471" s="53"/>
    </row>
    <row r="472" spans="1:1" x14ac:dyDescent="0.2">
      <c r="A472" s="53"/>
    </row>
    <row r="473" spans="1:1" x14ac:dyDescent="0.2">
      <c r="A473" s="53"/>
    </row>
    <row r="474" spans="1:1" x14ac:dyDescent="0.2">
      <c r="A474" s="53"/>
    </row>
    <row r="475" spans="1:1" x14ac:dyDescent="0.2">
      <c r="A475" s="53"/>
    </row>
    <row r="476" spans="1:1" x14ac:dyDescent="0.2">
      <c r="A476" s="53"/>
    </row>
    <row r="477" spans="1:1" x14ac:dyDescent="0.2">
      <c r="A477" s="53"/>
    </row>
    <row r="478" spans="1:1" x14ac:dyDescent="0.2">
      <c r="A478" s="53"/>
    </row>
    <row r="479" spans="1:1" x14ac:dyDescent="0.2">
      <c r="A479" s="53"/>
    </row>
    <row r="480" spans="1:1" x14ac:dyDescent="0.2">
      <c r="A480" s="53"/>
    </row>
    <row r="481" spans="1:1" x14ac:dyDescent="0.2">
      <c r="A481" s="53"/>
    </row>
    <row r="482" spans="1:1" x14ac:dyDescent="0.2">
      <c r="A482" s="53"/>
    </row>
    <row r="483" spans="1:1" x14ac:dyDescent="0.2">
      <c r="A483" s="53"/>
    </row>
    <row r="484" spans="1:1" x14ac:dyDescent="0.2">
      <c r="A484" s="53"/>
    </row>
    <row r="485" spans="1:1" x14ac:dyDescent="0.2">
      <c r="A485" s="53"/>
    </row>
    <row r="486" spans="1:1" x14ac:dyDescent="0.2">
      <c r="A486" s="53"/>
    </row>
    <row r="487" spans="1:1" x14ac:dyDescent="0.2">
      <c r="A487" s="53"/>
    </row>
    <row r="488" spans="1:1" x14ac:dyDescent="0.2">
      <c r="A488" s="53"/>
    </row>
    <row r="489" spans="1:1" x14ac:dyDescent="0.2">
      <c r="A489" s="53"/>
    </row>
    <row r="490" spans="1:1" x14ac:dyDescent="0.2">
      <c r="A490" s="53"/>
    </row>
    <row r="491" spans="1:1" x14ac:dyDescent="0.2">
      <c r="A491" s="53"/>
    </row>
    <row r="492" spans="1:1" x14ac:dyDescent="0.2">
      <c r="A492" s="53"/>
    </row>
    <row r="493" spans="1:1" x14ac:dyDescent="0.2">
      <c r="A493" s="53"/>
    </row>
    <row r="494" spans="1:1" x14ac:dyDescent="0.2">
      <c r="A494" s="53"/>
    </row>
    <row r="495" spans="1:1" x14ac:dyDescent="0.2">
      <c r="A495" s="53"/>
    </row>
    <row r="496" spans="1:1" x14ac:dyDescent="0.2">
      <c r="A496" s="53"/>
    </row>
    <row r="497" spans="1:1" x14ac:dyDescent="0.2">
      <c r="A497" s="53"/>
    </row>
    <row r="498" spans="1:1" x14ac:dyDescent="0.2">
      <c r="A498" s="53"/>
    </row>
    <row r="499" spans="1:1" x14ac:dyDescent="0.2">
      <c r="A499" s="53"/>
    </row>
    <row r="500" spans="1:1" x14ac:dyDescent="0.2">
      <c r="A500" s="53"/>
    </row>
    <row r="501" spans="1:1" x14ac:dyDescent="0.2">
      <c r="A501" s="53"/>
    </row>
    <row r="502" spans="1:1" x14ac:dyDescent="0.2">
      <c r="A502" s="53"/>
    </row>
    <row r="503" spans="1:1" x14ac:dyDescent="0.2">
      <c r="A503" s="53"/>
    </row>
    <row r="504" spans="1:1" x14ac:dyDescent="0.2">
      <c r="A504" s="53"/>
    </row>
    <row r="505" spans="1:1" x14ac:dyDescent="0.2">
      <c r="A505" s="53"/>
    </row>
    <row r="506" spans="1:1" x14ac:dyDescent="0.2">
      <c r="A506" s="53"/>
    </row>
    <row r="507" spans="1:1" x14ac:dyDescent="0.2">
      <c r="A507" s="53"/>
    </row>
    <row r="508" spans="1:1" x14ac:dyDescent="0.2">
      <c r="A508" s="53"/>
    </row>
    <row r="509" spans="1:1" x14ac:dyDescent="0.2">
      <c r="A509" s="53"/>
    </row>
    <row r="510" spans="1:1" x14ac:dyDescent="0.2">
      <c r="A510" s="53"/>
    </row>
    <row r="511" spans="1:1" x14ac:dyDescent="0.2">
      <c r="A511" s="53"/>
    </row>
    <row r="512" spans="1:1" x14ac:dyDescent="0.2">
      <c r="A512" s="53"/>
    </row>
    <row r="513" spans="1:1" x14ac:dyDescent="0.2">
      <c r="A513" s="53"/>
    </row>
    <row r="514" spans="1:1" x14ac:dyDescent="0.2">
      <c r="A514" s="53"/>
    </row>
    <row r="515" spans="1:1" x14ac:dyDescent="0.2">
      <c r="A515" s="53"/>
    </row>
    <row r="516" spans="1:1" x14ac:dyDescent="0.2">
      <c r="A516" s="53"/>
    </row>
    <row r="517" spans="1:1" x14ac:dyDescent="0.2">
      <c r="A517" s="53"/>
    </row>
    <row r="518" spans="1:1" x14ac:dyDescent="0.2">
      <c r="A518" s="53"/>
    </row>
    <row r="519" spans="1:1" x14ac:dyDescent="0.2">
      <c r="A519" s="53"/>
    </row>
    <row r="520" spans="1:1" x14ac:dyDescent="0.2">
      <c r="A520" s="53"/>
    </row>
    <row r="521" spans="1:1" x14ac:dyDescent="0.2">
      <c r="A521" s="53"/>
    </row>
    <row r="522" spans="1:1" x14ac:dyDescent="0.2">
      <c r="A522" s="53"/>
    </row>
    <row r="523" spans="1:1" x14ac:dyDescent="0.2">
      <c r="A523" s="53"/>
    </row>
    <row r="524" spans="1:1" x14ac:dyDescent="0.2">
      <c r="A524" s="53"/>
    </row>
    <row r="525" spans="1:1" x14ac:dyDescent="0.2">
      <c r="A525" s="53"/>
    </row>
    <row r="526" spans="1:1" x14ac:dyDescent="0.2">
      <c r="A526" s="53"/>
    </row>
    <row r="527" spans="1:1" x14ac:dyDescent="0.2">
      <c r="A527" s="53"/>
    </row>
    <row r="528" spans="1:1" x14ac:dyDescent="0.2">
      <c r="A528" s="53"/>
    </row>
    <row r="529" spans="1:1" x14ac:dyDescent="0.2">
      <c r="A529" s="53"/>
    </row>
    <row r="530" spans="1:1" x14ac:dyDescent="0.2">
      <c r="A530" s="53"/>
    </row>
    <row r="531" spans="1:1" x14ac:dyDescent="0.2">
      <c r="A531" s="53"/>
    </row>
    <row r="532" spans="1:1" x14ac:dyDescent="0.2">
      <c r="A532" s="53"/>
    </row>
    <row r="533" spans="1:1" x14ac:dyDescent="0.2">
      <c r="A533" s="53"/>
    </row>
    <row r="534" spans="1:1" x14ac:dyDescent="0.2">
      <c r="A534" s="53"/>
    </row>
    <row r="535" spans="1:1" x14ac:dyDescent="0.2">
      <c r="A535" s="53"/>
    </row>
    <row r="536" spans="1:1" x14ac:dyDescent="0.2">
      <c r="A536" s="53"/>
    </row>
    <row r="537" spans="1:1" x14ac:dyDescent="0.2">
      <c r="A537" s="53"/>
    </row>
    <row r="538" spans="1:1" x14ac:dyDescent="0.2">
      <c r="A538" s="53"/>
    </row>
    <row r="539" spans="1:1" x14ac:dyDescent="0.2">
      <c r="A539" s="53"/>
    </row>
    <row r="540" spans="1:1" x14ac:dyDescent="0.2">
      <c r="A540" s="53"/>
    </row>
    <row r="541" spans="1:1" x14ac:dyDescent="0.2">
      <c r="A541" s="53"/>
    </row>
    <row r="542" spans="1:1" x14ac:dyDescent="0.2">
      <c r="A542" s="53"/>
    </row>
    <row r="543" spans="1:1" x14ac:dyDescent="0.2">
      <c r="A543" s="53"/>
    </row>
    <row r="544" spans="1:1" x14ac:dyDescent="0.2">
      <c r="A544" s="53"/>
    </row>
    <row r="545" spans="1:1" x14ac:dyDescent="0.2">
      <c r="A545" s="53"/>
    </row>
    <row r="546" spans="1:1" x14ac:dyDescent="0.2">
      <c r="A546" s="53"/>
    </row>
    <row r="547" spans="1:1" x14ac:dyDescent="0.2">
      <c r="A547" s="53"/>
    </row>
    <row r="548" spans="1:1" x14ac:dyDescent="0.2">
      <c r="A548" s="53"/>
    </row>
    <row r="549" spans="1:1" x14ac:dyDescent="0.2">
      <c r="A549" s="53"/>
    </row>
    <row r="550" spans="1:1" x14ac:dyDescent="0.2">
      <c r="A550" s="53"/>
    </row>
    <row r="551" spans="1:1" x14ac:dyDescent="0.2">
      <c r="A551" s="53"/>
    </row>
    <row r="552" spans="1:1" x14ac:dyDescent="0.2">
      <c r="A552" s="53"/>
    </row>
    <row r="553" spans="1:1" x14ac:dyDescent="0.2">
      <c r="A553" s="53"/>
    </row>
    <row r="554" spans="1:1" x14ac:dyDescent="0.2">
      <c r="A554" s="53"/>
    </row>
    <row r="555" spans="1:1" x14ac:dyDescent="0.2">
      <c r="A555" s="53"/>
    </row>
    <row r="556" spans="1:1" x14ac:dyDescent="0.2">
      <c r="A556" s="53"/>
    </row>
    <row r="557" spans="1:1" x14ac:dyDescent="0.2">
      <c r="A557" s="53"/>
    </row>
    <row r="558" spans="1:1" x14ac:dyDescent="0.2">
      <c r="A558" s="53"/>
    </row>
    <row r="559" spans="1:1" x14ac:dyDescent="0.2">
      <c r="A559" s="53"/>
    </row>
    <row r="560" spans="1:1" x14ac:dyDescent="0.2">
      <c r="A560" s="53"/>
    </row>
    <row r="561" spans="1:1" x14ac:dyDescent="0.2">
      <c r="A561" s="53"/>
    </row>
    <row r="562" spans="1:1" x14ac:dyDescent="0.2">
      <c r="A562" s="53"/>
    </row>
    <row r="563" spans="1:1" x14ac:dyDescent="0.2">
      <c r="A563" s="53"/>
    </row>
    <row r="564" spans="1:1" x14ac:dyDescent="0.2">
      <c r="A564" s="53"/>
    </row>
    <row r="565" spans="1:1" x14ac:dyDescent="0.2">
      <c r="A565" s="53"/>
    </row>
    <row r="566" spans="1:1" x14ac:dyDescent="0.2">
      <c r="A566" s="53"/>
    </row>
    <row r="567" spans="1:1" x14ac:dyDescent="0.2">
      <c r="A567" s="53"/>
    </row>
    <row r="568" spans="1:1" x14ac:dyDescent="0.2">
      <c r="A568" s="53"/>
    </row>
    <row r="569" spans="1:1" x14ac:dyDescent="0.2">
      <c r="A569" s="53"/>
    </row>
    <row r="570" spans="1:1" x14ac:dyDescent="0.2">
      <c r="A570" s="53"/>
    </row>
    <row r="571" spans="1:1" x14ac:dyDescent="0.2">
      <c r="A571" s="53"/>
    </row>
    <row r="572" spans="1:1" x14ac:dyDescent="0.2">
      <c r="A572" s="53"/>
    </row>
    <row r="573" spans="1:1" x14ac:dyDescent="0.2">
      <c r="A573" s="53"/>
    </row>
    <row r="574" spans="1:1" x14ac:dyDescent="0.2">
      <c r="A574" s="53"/>
    </row>
    <row r="575" spans="1:1" x14ac:dyDescent="0.2">
      <c r="A575" s="53"/>
    </row>
    <row r="576" spans="1:1" x14ac:dyDescent="0.2">
      <c r="A576" s="53"/>
    </row>
    <row r="577" spans="1:1" x14ac:dyDescent="0.2">
      <c r="A577" s="53"/>
    </row>
    <row r="578" spans="1:1" x14ac:dyDescent="0.2">
      <c r="A578" s="53"/>
    </row>
    <row r="579" spans="1:1" x14ac:dyDescent="0.2">
      <c r="A579" s="53"/>
    </row>
    <row r="580" spans="1:1" x14ac:dyDescent="0.2">
      <c r="A580" s="53"/>
    </row>
    <row r="581" spans="1:1" x14ac:dyDescent="0.2">
      <c r="A581" s="53"/>
    </row>
    <row r="582" spans="1:1" x14ac:dyDescent="0.2">
      <c r="A582" s="53"/>
    </row>
    <row r="583" spans="1:1" x14ac:dyDescent="0.2">
      <c r="A583" s="53"/>
    </row>
    <row r="584" spans="1:1" x14ac:dyDescent="0.2">
      <c r="A584" s="53"/>
    </row>
    <row r="585" spans="1:1" x14ac:dyDescent="0.2">
      <c r="A585" s="53"/>
    </row>
    <row r="586" spans="1:1" x14ac:dyDescent="0.2">
      <c r="A586" s="53"/>
    </row>
    <row r="587" spans="1:1" x14ac:dyDescent="0.2">
      <c r="A587" s="53"/>
    </row>
    <row r="588" spans="1:1" x14ac:dyDescent="0.2">
      <c r="A588" s="53"/>
    </row>
    <row r="589" spans="1:1" x14ac:dyDescent="0.2">
      <c r="A589" s="53"/>
    </row>
    <row r="590" spans="1:1" x14ac:dyDescent="0.2">
      <c r="A590" s="53"/>
    </row>
    <row r="591" spans="1:1" x14ac:dyDescent="0.2">
      <c r="A591" s="53"/>
    </row>
    <row r="592" spans="1:1" x14ac:dyDescent="0.2">
      <c r="A592" s="53"/>
    </row>
    <row r="593" spans="1:1" x14ac:dyDescent="0.2">
      <c r="A593" s="53"/>
    </row>
    <row r="594" spans="1:1" x14ac:dyDescent="0.2">
      <c r="A594" s="53"/>
    </row>
    <row r="595" spans="1:1" x14ac:dyDescent="0.2">
      <c r="A595" s="53"/>
    </row>
    <row r="596" spans="1:1" x14ac:dyDescent="0.2">
      <c r="A596" s="53"/>
    </row>
    <row r="597" spans="1:1" x14ac:dyDescent="0.2">
      <c r="A597" s="53"/>
    </row>
    <row r="598" spans="1:1" x14ac:dyDescent="0.2">
      <c r="A598" s="53"/>
    </row>
    <row r="599" spans="1:1" x14ac:dyDescent="0.2">
      <c r="A599" s="53"/>
    </row>
    <row r="600" spans="1:1" x14ac:dyDescent="0.2">
      <c r="A600" s="53"/>
    </row>
    <row r="601" spans="1:1" x14ac:dyDescent="0.2">
      <c r="A601" s="53"/>
    </row>
    <row r="602" spans="1:1" x14ac:dyDescent="0.2">
      <c r="A602" s="53"/>
    </row>
    <row r="603" spans="1:1" x14ac:dyDescent="0.2">
      <c r="A603" s="53"/>
    </row>
    <row r="604" spans="1:1" x14ac:dyDescent="0.2">
      <c r="A604" s="53"/>
    </row>
    <row r="605" spans="1:1" x14ac:dyDescent="0.2">
      <c r="A605" s="53"/>
    </row>
    <row r="606" spans="1:1" x14ac:dyDescent="0.2">
      <c r="A606" s="53"/>
    </row>
    <row r="607" spans="1:1" x14ac:dyDescent="0.2">
      <c r="A607" s="53"/>
    </row>
    <row r="608" spans="1:1" x14ac:dyDescent="0.2">
      <c r="A608" s="53"/>
    </row>
    <row r="609" spans="1:6" x14ac:dyDescent="0.2">
      <c r="A609" s="53"/>
    </row>
    <row r="610" spans="1:6" x14ac:dyDescent="0.2">
      <c r="A610" s="53"/>
    </row>
    <row r="611" spans="1:6" x14ac:dyDescent="0.2">
      <c r="A611" s="53"/>
    </row>
    <row r="612" spans="1:6" x14ac:dyDescent="0.2">
      <c r="A612" s="54"/>
      <c r="B612" s="55"/>
      <c r="C612" s="55"/>
      <c r="D612" s="55"/>
      <c r="E612" s="55"/>
      <c r="F612" s="82"/>
    </row>
  </sheetData>
  <mergeCells count="29">
    <mergeCell ref="J2:L2"/>
    <mergeCell ref="G13:H13"/>
    <mergeCell ref="G14:H14"/>
    <mergeCell ref="G16:H16"/>
    <mergeCell ref="A26:D26"/>
    <mergeCell ref="A4:E4"/>
    <mergeCell ref="A5:D5"/>
    <mergeCell ref="A6:D6"/>
    <mergeCell ref="A7:D7"/>
    <mergeCell ref="A8:D8"/>
    <mergeCell ref="G18:H18"/>
    <mergeCell ref="A9:D9"/>
    <mergeCell ref="F13:F16"/>
    <mergeCell ref="A10:D10"/>
    <mergeCell ref="A13:D13"/>
    <mergeCell ref="A12:D12"/>
    <mergeCell ref="A11:D11"/>
    <mergeCell ref="A14:D14"/>
    <mergeCell ref="A17:D17"/>
    <mergeCell ref="A16:E16"/>
    <mergeCell ref="A24:E24"/>
    <mergeCell ref="A22:D22"/>
    <mergeCell ref="A20:D20"/>
    <mergeCell ref="A21:D21"/>
    <mergeCell ref="E33:H33"/>
    <mergeCell ref="A18:D18"/>
    <mergeCell ref="A19:D19"/>
    <mergeCell ref="A25:D25"/>
    <mergeCell ref="A27:D27"/>
  </mergeCells>
  <conditionalFormatting sqref="A35:B35">
    <cfRule type="expression" dxfId="5" priority="5">
      <formula>$A35&lt;&gt;""</formula>
    </cfRule>
    <cfRule type="expression" dxfId="4" priority="6">
      <formula>"jeżeli($A$44&lt;&gt;"""")"</formula>
    </cfRule>
  </conditionalFormatting>
  <conditionalFormatting sqref="E11:E12">
    <cfRule type="expression" dxfId="3" priority="7">
      <formula>($E$10="NIE")</formula>
    </cfRule>
  </conditionalFormatting>
  <conditionalFormatting sqref="E19:E20">
    <cfRule type="expression" dxfId="2" priority="3">
      <formula>($E$18="NIE")</formula>
    </cfRule>
  </conditionalFormatting>
  <conditionalFormatting sqref="J35">
    <cfRule type="expression" dxfId="1" priority="1">
      <formula>$A35&lt;&gt;""</formula>
    </cfRule>
    <cfRule type="expression" dxfId="0" priority="2">
      <formula>"jeżeli($A$44&lt;&gt;"""")"</formula>
    </cfRule>
  </conditionalFormatting>
  <dataValidations count="6">
    <dataValidation type="whole" allowBlank="1" showInputMessage="1" showErrorMessage="1" sqref="E11" xr:uid="{05A2DC25-7DF0-484E-9CA4-6BA709DA2081}">
      <formula1>0</formula1>
      <formula2>84</formula2>
    </dataValidation>
    <dataValidation type="decimal" showInputMessage="1" showErrorMessage="1" error="Wartość nie może być ujemna" sqref="E9 E17" xr:uid="{632B4914-6926-43D3-9B8A-06D3D464C72D}">
      <formula1>0</formula1>
      <formula2>1</formula2>
    </dataValidation>
    <dataValidation type="whole" allowBlank="1" showInputMessage="1" showErrorMessage="1" error="Wprowadź liczbę miesięcy, w których jeszcze będziesz płacić kredyt. Możliwy okres wynosi od 2 do 360 miesięcy." sqref="E6" xr:uid="{C324013A-8E16-4653-B1A7-42E8FB1F421A}">
      <formula1>2</formula1>
      <formula2>360</formula2>
    </dataValidation>
    <dataValidation type="whole" allowBlank="1" showInputMessage="1" showErrorMessage="1" sqref="E5" xr:uid="{53CD24D3-C3EB-4863-A57E-3FF8B45ADF7F}">
      <formula1>0</formula1>
      <formula2>2000000</formula2>
    </dataValidation>
    <dataValidation type="decimal" showInputMessage="1" showErrorMessage="1" error="Wartość nie może być ujemna" sqref="E8:E9" xr:uid="{0758DB6D-F39E-4921-A635-7B281E69C0B3}">
      <formula1>-1</formula1>
      <formula2>1</formula2>
    </dataValidation>
    <dataValidation type="list" showInputMessage="1" showErrorMessage="1" error="Wartość nie może być ujemna" sqref="E10" xr:uid="{CDEF9516-6AEA-A44E-AC41-137AFC91B1E8}">
      <formula1>"TAK,NIE"</formula1>
    </dataValidation>
  </dataValidations>
  <hyperlinks>
    <hyperlink ref="C2" r:id="rId1" xr:uid="{E9353A68-4CAB-4751-8FC5-CF2C81B45D7B}"/>
  </hyperlinks>
  <pageMargins left="0.70866141732283472" right="0.70866141732283472" top="0.74803149606299213" bottom="0.74803149606299213" header="0.31496062992125984" footer="0.31496062992125984"/>
  <pageSetup paperSize="9" scale="50" fitToWidth="2" orientation="landscape" verticalDpi="300" r:id="rId2"/>
  <colBreaks count="1" manualBreakCount="1">
    <brk id="6" max="27" man="1"/>
  </col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4026AB1-E028-41B1-8163-FAA3B18222D3}">
          <x14:formula1>
            <xm:f>listy!$B$4:$B$5</xm:f>
          </x14:formula1>
          <xm:sqref>E21 E13</xm:sqref>
        </x14:dataValidation>
        <x14:dataValidation type="list" allowBlank="1" showInputMessage="1" showErrorMessage="1" xr:uid="{1AF82738-A231-4874-884F-50D8A087726F}">
          <x14:formula1>
            <xm:f>listy!$H$4:$H$5</xm:f>
          </x14:formula1>
          <xm:sqref>E18 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A233D-7A1A-6A41-8EC6-8F945A308F40}">
  <dimension ref="A5:B12"/>
  <sheetViews>
    <sheetView workbookViewId="0">
      <selection activeCell="C12" sqref="C12"/>
    </sheetView>
  </sheetViews>
  <sheetFormatPr baseColWidth="10" defaultRowHeight="15" x14ac:dyDescent="0.2"/>
  <cols>
    <col min="1" max="1" width="49.33203125" style="127" customWidth="1"/>
    <col min="2" max="16384" width="10.83203125" style="127"/>
  </cols>
  <sheetData>
    <row r="5" spans="1:2" ht="41" x14ac:dyDescent="0.5">
      <c r="A5" s="129" t="s">
        <v>72</v>
      </c>
    </row>
    <row r="6" spans="1:2" x14ac:dyDescent="0.2">
      <c r="A6" s="128"/>
    </row>
    <row r="7" spans="1:2" ht="24" x14ac:dyDescent="0.3">
      <c r="A7" s="131" t="s">
        <v>73</v>
      </c>
      <c r="B7" s="130" t="s">
        <v>75</v>
      </c>
    </row>
    <row r="8" spans="1:2" ht="24" x14ac:dyDescent="0.3">
      <c r="A8" s="131" t="s">
        <v>76</v>
      </c>
      <c r="B8" s="130" t="s">
        <v>77</v>
      </c>
    </row>
    <row r="9" spans="1:2" ht="24" x14ac:dyDescent="0.3">
      <c r="A9" s="131" t="s">
        <v>74</v>
      </c>
      <c r="B9" s="130" t="s">
        <v>78</v>
      </c>
    </row>
    <row r="10" spans="1:2" ht="24" x14ac:dyDescent="0.3">
      <c r="A10" s="130"/>
    </row>
    <row r="11" spans="1:2" ht="24" x14ac:dyDescent="0.3">
      <c r="A11" s="130"/>
    </row>
    <row r="12" spans="1:2" ht="24" x14ac:dyDescent="0.3">
      <c r="A12" s="130"/>
    </row>
  </sheetData>
  <hyperlinks>
    <hyperlink ref="A8" r:id="rId1" xr:uid="{A1B84C70-0A77-2C4F-A614-8CF336E6DF33}"/>
    <hyperlink ref="A7" r:id="rId2" xr:uid="{39AE4FDE-FDC1-9A47-95E4-E12ED2735A62}"/>
    <hyperlink ref="A9" r:id="rId3" xr:uid="{21806B37-AD80-8040-8647-B59A4A0952CA}"/>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DD7FB-574B-48CC-87F5-33A2A99D5FE7}">
  <dimension ref="F6:J14"/>
  <sheetViews>
    <sheetView workbookViewId="0">
      <selection activeCell="J8" sqref="J8"/>
    </sheetView>
  </sheetViews>
  <sheetFormatPr baseColWidth="10" defaultColWidth="8.83203125" defaultRowHeight="15" x14ac:dyDescent="0.2"/>
  <cols>
    <col min="6" max="6" width="29.1640625" customWidth="1"/>
    <col min="7" max="8" width="24.6640625" customWidth="1"/>
    <col min="10" max="10" width="31.1640625" customWidth="1"/>
  </cols>
  <sheetData>
    <row r="6" spans="6:10" ht="80" x14ac:dyDescent="0.2">
      <c r="G6" t="s">
        <v>25</v>
      </c>
      <c r="H6" t="s">
        <v>60</v>
      </c>
      <c r="I6" s="5" t="s">
        <v>61</v>
      </c>
      <c r="J6" s="5" t="s">
        <v>63</v>
      </c>
    </row>
    <row r="7" spans="6:10" x14ac:dyDescent="0.2">
      <c r="F7" t="s">
        <v>62</v>
      </c>
      <c r="G7" s="4">
        <f>'Refinansowanie - czy warto'!$H$9+'Refinansowanie - czy warto'!$H$12</f>
        <v>594884.4700318845</v>
      </c>
      <c r="H7" s="4">
        <f>'Refinansowanie - czy warto'!J9+'Refinansowanie - czy warto'!J12+'Refinansowanie - czy warto'!J13</f>
        <v>533072.93500019109</v>
      </c>
      <c r="I7" s="4">
        <f>'Refinansowanie - czy warto'!K9+'Refinansowanie - czy warto'!K12+'Refinansowanie - czy warto'!K13</f>
        <v>408022.12415048195</v>
      </c>
      <c r="J7" s="4">
        <f>'Refinansowanie - czy warto'!L9+'Refinansowanie - czy warto'!L12+'Refinansowanie - czy warto'!L13</f>
        <v>422618.44214442361</v>
      </c>
    </row>
    <row r="8" spans="6:10" x14ac:dyDescent="0.2">
      <c r="F8" t="s">
        <v>29</v>
      </c>
      <c r="G8" s="4">
        <f>'Refinansowanie - czy warto'!H11</f>
        <v>0</v>
      </c>
      <c r="H8" s="4">
        <f>'Refinansowanie - czy warto'!J11</f>
        <v>0</v>
      </c>
      <c r="I8" s="4">
        <f>'Refinansowanie - czy warto'!K11</f>
        <v>0</v>
      </c>
      <c r="J8" s="4">
        <f>'Refinansowanie - czy warto'!L11</f>
        <v>223150.06172735782</v>
      </c>
    </row>
    <row r="9" spans="6:10" x14ac:dyDescent="0.2">
      <c r="F9" t="s">
        <v>3</v>
      </c>
      <c r="G9" s="4">
        <f>'Refinansowanie - czy warto'!H10</f>
        <v>399999.99996811606</v>
      </c>
      <c r="H9" s="4">
        <f>'Refinansowanie - czy warto'!J10</f>
        <v>399999.99999999994</v>
      </c>
      <c r="I9" s="4">
        <f>'Refinansowanie - czy warto'!K10</f>
        <v>399999.99999999977</v>
      </c>
      <c r="J9" s="4">
        <f>'Refinansowanie - czy warto'!L10</f>
        <v>176849.93827264171</v>
      </c>
    </row>
    <row r="12" spans="6:10" x14ac:dyDescent="0.2">
      <c r="F12" t="e">
        <f>#REF!</f>
        <v>#REF!</v>
      </c>
      <c r="G12" t="e">
        <f>#REF!</f>
        <v>#REF!</v>
      </c>
      <c r="H12" t="e">
        <f>#REF!</f>
        <v>#REF!</v>
      </c>
      <c r="J12" t="e">
        <f>#REF!</f>
        <v>#REF!</v>
      </c>
    </row>
    <row r="13" spans="6:10" x14ac:dyDescent="0.2">
      <c r="F13" t="e">
        <f>#REF!</f>
        <v>#REF!</v>
      </c>
      <c r="G13" t="e">
        <f>#REF!</f>
        <v>#REF!</v>
      </c>
      <c r="H13" t="e">
        <f>#REF!</f>
        <v>#REF!</v>
      </c>
      <c r="J13" t="e">
        <f>#REF!</f>
        <v>#REF!</v>
      </c>
    </row>
    <row r="14" spans="6:10" x14ac:dyDescent="0.2">
      <c r="F14" t="e">
        <f>#REF!</f>
        <v>#REF!</v>
      </c>
      <c r="G14" t="e">
        <f>#REF!</f>
        <v>#REF!</v>
      </c>
      <c r="H14" t="e">
        <f>#REF!</f>
        <v>#REF!</v>
      </c>
      <c r="J14" t="e">
        <f>#REF!</f>
        <v>#REF!</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82541-4FE8-46CE-9F91-E63E0360D2DB}">
  <dimension ref="B4:O25"/>
  <sheetViews>
    <sheetView workbookViewId="0">
      <selection activeCell="F49" sqref="F49"/>
    </sheetView>
  </sheetViews>
  <sheetFormatPr baseColWidth="10" defaultColWidth="8.83203125" defaultRowHeight="15" x14ac:dyDescent="0.2"/>
  <cols>
    <col min="5" max="5" width="28.33203125" customWidth="1"/>
    <col min="6" max="6" width="15.6640625" customWidth="1"/>
    <col min="7" max="7" width="13.83203125" customWidth="1"/>
    <col min="12" max="15" width="19.5" customWidth="1"/>
  </cols>
  <sheetData>
    <row r="4" spans="2:15" x14ac:dyDescent="0.2">
      <c r="B4" t="s">
        <v>5</v>
      </c>
      <c r="H4" t="s">
        <v>9</v>
      </c>
    </row>
    <row r="5" spans="2:15" x14ac:dyDescent="0.2">
      <c r="B5" t="s">
        <v>6</v>
      </c>
      <c r="H5" t="s">
        <v>8</v>
      </c>
    </row>
    <row r="8" spans="2:15" x14ac:dyDescent="0.2">
      <c r="G8" t="s">
        <v>12</v>
      </c>
    </row>
    <row r="9" spans="2:15" x14ac:dyDescent="0.2">
      <c r="G9" t="s">
        <v>13</v>
      </c>
    </row>
    <row r="14" spans="2:15" x14ac:dyDescent="0.2">
      <c r="G14" t="s">
        <v>14</v>
      </c>
    </row>
    <row r="15" spans="2:15" x14ac:dyDescent="0.2">
      <c r="G15" t="s">
        <v>12</v>
      </c>
    </row>
    <row r="16" spans="2:15" x14ac:dyDescent="0.2">
      <c r="M16" s="3"/>
      <c r="N16" s="3"/>
      <c r="O16" s="3"/>
    </row>
    <row r="17" spans="5:15" x14ac:dyDescent="0.2">
      <c r="M17" s="3"/>
      <c r="N17" s="3"/>
      <c r="O17" s="3"/>
    </row>
    <row r="18" spans="5:15" x14ac:dyDescent="0.2">
      <c r="M18" s="3"/>
      <c r="N18" s="3"/>
      <c r="O18" s="3"/>
    </row>
    <row r="19" spans="5:15" x14ac:dyDescent="0.2">
      <c r="M19" s="3"/>
      <c r="N19" s="3"/>
      <c r="O19" s="3"/>
    </row>
    <row r="20" spans="5:15" x14ac:dyDescent="0.2">
      <c r="E20" s="1"/>
      <c r="F20" s="1"/>
      <c r="G20" s="1"/>
      <c r="H20" s="1"/>
      <c r="M20" s="3"/>
      <c r="N20" s="3"/>
      <c r="O20" s="3"/>
    </row>
    <row r="21" spans="5:15" x14ac:dyDescent="0.2">
      <c r="E21" s="1"/>
      <c r="F21" s="2"/>
      <c r="G21" s="2"/>
      <c r="H21" s="1"/>
      <c r="M21" s="3"/>
      <c r="N21" s="3"/>
      <c r="O21" s="3"/>
    </row>
    <row r="22" spans="5:15" x14ac:dyDescent="0.2">
      <c r="E22" s="1"/>
      <c r="F22" s="2"/>
      <c r="G22" s="2"/>
      <c r="H22" s="1"/>
      <c r="M22" s="3"/>
      <c r="N22" s="3"/>
      <c r="O22" s="3"/>
    </row>
    <row r="23" spans="5:15" x14ac:dyDescent="0.2">
      <c r="E23" s="1"/>
      <c r="F23" s="2"/>
      <c r="G23" s="2"/>
      <c r="H23" s="1"/>
    </row>
    <row r="24" spans="5:15" x14ac:dyDescent="0.2">
      <c r="E24" s="1"/>
      <c r="F24" s="2"/>
      <c r="G24" s="2"/>
      <c r="H24" s="1"/>
    </row>
    <row r="25" spans="5:15" x14ac:dyDescent="0.2">
      <c r="E25" s="1"/>
      <c r="F25" s="2"/>
      <c r="G25" s="2"/>
      <c r="H25"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g E A A B Q S w M E F A A C A A g A U G o x V M v G / w u k A A A A 9 g A A A B I A H A B D b 2 5 m a W c v U G F j a 2 F n Z S 5 4 b W w g o h g A K K A U A A A A A A A A A A A A A A A A A A A A A A A A A A A A h Y 8 x D o I w G I W v Q r r T l m q M I T 9 l c I W E x M S 4 N q V C I x R C i + V u D h 7 J K 4 h R 1 M 3 x f e 8 b 3 r t f b 5 B O b R N c 1 G B 1 Z x I U Y Y o C Z W R X a l M l a H S n c I t S D o W Q Z 1 G p Y J a N j S d b J q h 2 r o 8 J 8 d 5 j v 8 L d U B F G a U S O e b a X t W o F + s j 6 v x x q Y 5 0 w U i E O h 9 c Y z n B E K d 6 s 5 0 1 A F g i 5 N l + B z d 2 z / Y G w G x s 3 D o r 3 T V h k Q J Y I 5 P 2 B P w B Q S w M E F A A C A A g A U G o x 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B q M V S N H M Q + c g E A A G Y D A A A T A B w A R m 9 y b X V s Y X M v U 2 V j d G l v b j E u b S C i G A A o o B Q A A A A A A A A A A A A A A A A A A A A A A A A A A A B 1 k s 1 K A z E Q g O + F v s M Q L y 0 s y 6 b + K 7 3 Y I p Y e L F o R 7 J Y S d 6 c a 3 U 2 W J N X W 0 o u v 1 J P g r f S 9 T F u r C E 4 O E / g y M 8 w 3 x G L i p F Z w v b n 5 a b l U L t l H Y T C F H d Y V 9 x l G E Y d K R z w g 8 C q D O m T o y i X w Z / l h F v N 0 + a 4 9 7 K T D c J 1 t K + c y w 7 C h l U P l b I U 1 T u I b i 8 b G z 8 I J E 1 8 q b B r 5 g n F n l B X S x e 2 R N d C + A N 9 q + a k Q c J x g h i D B F s K 8 p m + o p A C d J l I 9 L + a v c d s P N n H w K A v t M H l T E x A g 1 T A T y Z O I b 1 t n r e b A x 8 u r w b k c S / U w q E X R g Q + 1 K C z S I a s G 0 G v l R Y a 5 n 0 2 s h O u M h 7 u s X w 0 2 S j / C 9 V + 7 a a + V 1 n 9 W w f q z X t O b 9 L 8 r d t h d L v 2 Q W m l w k 2 K 1 o H V q 2 D V C 2 a E 2 e U N n o 1 x 1 J 4 X f z b Z L M J 2 y D e c s W N U h O B y 7 W Q B b X i P 4 L s H 3 C L 5 P 8 A O C H x L 8 i O D H B O c R 9 U A Z c 0 q Z U 8 6 c k u a U N a e 0 O e X N K X H + 1 3 x W L Z e k + v 9 P n H 4 B U E s B A i 0 A F A A C A A g A U G o x V M v G / w u k A A A A 9 g A A A B I A A A A A A A A A A A A A A A A A A A A A A E N v b m Z p Z y 9 Q Y W N r Y W d l L n h t b F B L A Q I t A B Q A A g A I A F B q M V Q P y u m r p A A A A O k A A A A T A A A A A A A A A A A A A A A A A P A A A A B b Q 2 9 u d G V u d F 9 U e X B l c 1 0 u e G 1 s U E s B A i 0 A F A A C A A g A U G o x V I 0 c x D 5 y A Q A A Z g M A A B M A A A A A A A A A A A A A A A A A 4 Q E A A E Z v c m 1 1 b G F z L 1 N l Y 3 R p b 2 4 x L m 1 Q S w U G A A A A A A M A A w D C A A A A o A 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R Q A A A A A A A B z F 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G F i b G U w M D E l M j A o U G F n Z S U y M D E 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d p Z 2 F j a m E i I C 8 + P E V u d H J 5 I F R 5 c G U 9 I k Z p b G x l Z E N v b X B s Z X R l U m V z d W x 0 V G 9 X b 3 J r c 2 h l Z X Q i I F Z h b H V l P S J s M S I g L z 4 8 R W 5 0 c n k g V H l w Z T 0 i Q W R k Z W R U b 0 R h d G F N b 2 R l b C I g V m F s d W U 9 I m w w I i A v P j x F b n R y e S B U e X B l P S J G a W x s Q 2 9 1 b n Q i I F Z h b H V l P S J s M T c i I C 8 + P E V u d H J 5 I F R 5 c G U 9 I k Z p b G x F c n J v c k N v Z G U i I F Z h b H V l P S J z V W 5 r b m 9 3 b i I g L z 4 8 R W 5 0 c n k g V H l w Z T 0 i R m l s b E V y c m 9 y Q 2 9 1 b n Q i I F Z h b H V l P S J s M C I g L z 4 8 R W 5 0 c n k g V H l w Z T 0 i R m l s b E x h c 3 R V c G R h d G V k I i B W Y W x 1 Z T 0 i Z D I w M j I t M D E t M T d U M T E 6 M j Q 6 M j c u N j M x O D Y 4 N V o i I C 8 + P E V u d H J 5 I F R 5 c G U 9 I k Z p b G x D b 2 x 1 b W 5 U e X B l c y I g V m F s d W U 9 I n N C Z 1 l H Q m d Z R 0 J n W U d C Z 1 l H Q m d Z R 0 J n W U d C Z z 0 9 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X S I g L z 4 8 R W 5 0 c n k g V H l w Z T 0 i R m l s b F N 0 Y X R 1 c y I g V m F s d W U 9 I n N D b 2 1 w b G V 0 Z S I g L z 4 8 R W 5 0 c n k g V H l w Z T 0 i U m V s Y X R p b 2 5 z a G l w S W 5 m b 0 N v b n R h a W 5 l c i I g V m F s d W U 9 I n N 7 J n F 1 b 3 Q 7 Y 2 9 s d W 1 u Q 2 9 1 b n Q m c X V v d D s 6 M T k s J n F 1 b 3 Q 7 a 2 V 5 Q 2 9 s d W 1 u T m F t Z X M m c X V v d D s 6 W 1 0 s J n F 1 b 3 Q 7 c X V l c n l S Z W x h d G l v b n N o a X B z J n F 1 b 3 Q 7 O l t d L C Z x d W 9 0 O 2 N v b H V t b k l k Z W 5 0 a X R p Z X M m c X V v d D s 6 W y Z x d W 9 0 O 1 N l Y 3 R p b 2 4 x L 1 R h Y m x l M D A x I C h Q Y W d l I D E p L 0 F 1 d G 9 S Z W 1 v d m V k Q 2 9 s d W 1 u c z E u e 0 N v b H V t b j E s M H 0 m c X V v d D s s J n F 1 b 3 Q 7 U 2 V j d G l v b j E v V G F i b G U w M D E g K F B h Z 2 U g M S k v Q X V 0 b 1 J l b W 9 2 Z W R D b 2 x 1 b W 5 z M S 5 7 Q 2 9 s d W 1 u M i w x f S Z x d W 9 0 O y w m c X V v d D t T Z W N 0 a W 9 u M S 9 U Y W J s Z T A w M S A o U G F n Z S A x K S 9 B d X R v U m V t b 3 Z l Z E N v b H V t b n M x L n t D b 2 x 1 b W 4 z L D J 9 J n F 1 b 3 Q 7 L C Z x d W 9 0 O 1 N l Y 3 R p b 2 4 x L 1 R h Y m x l M D A x I C h Q Y W d l I D E p L 0 F 1 d G 9 S Z W 1 v d m V k Q 2 9 s d W 1 u c z E u e 0 N v b H V t b j Q s M 3 0 m c X V v d D s s J n F 1 b 3 Q 7 U 2 V j d G l v b j E v V G F i b G U w M D E g K F B h Z 2 U g M S k v Q X V 0 b 1 J l b W 9 2 Z W R D b 2 x 1 b W 5 z M S 5 7 Q 2 9 s d W 1 u N S w 0 f S Z x d W 9 0 O y w m c X V v d D t T Z W N 0 a W 9 u M S 9 U Y W J s Z T A w M S A o U G F n Z S A x K S 9 B d X R v U m V t b 3 Z l Z E N v b H V t b n M x L n t D b 2 x 1 b W 4 2 L D V 9 J n F 1 b 3 Q 7 L C Z x d W 9 0 O 1 N l Y 3 R p b 2 4 x L 1 R h Y m x l M D A x I C h Q Y W d l I D E p L 0 F 1 d G 9 S Z W 1 v d m V k Q 2 9 s d W 1 u c z E u e 0 N v b H V t b j c s N n 0 m c X V v d D s s J n F 1 b 3 Q 7 U 2 V j d G l v b j E v V G F i b G U w M D E g K F B h Z 2 U g M S k v Q X V 0 b 1 J l b W 9 2 Z W R D b 2 x 1 b W 5 z M S 5 7 Q 2 9 s d W 1 u O C w 3 f S Z x d W 9 0 O y w m c X V v d D t T Z W N 0 a W 9 u M S 9 U Y W J s Z T A w M S A o U G F n Z S A x K S 9 B d X R v U m V t b 3 Z l Z E N v b H V t b n M x L n t D b 2 x 1 b W 4 5 L D h 9 J n F 1 b 3 Q 7 L C Z x d W 9 0 O 1 N l Y 3 R p b 2 4 x L 1 R h Y m x l M D A x I C h Q Y W d l I D E p L 0 F 1 d G 9 S Z W 1 v d m V k Q 2 9 s d W 1 u c z E u e 0 N v b H V t b j E w L D l 9 J n F 1 b 3 Q 7 L C Z x d W 9 0 O 1 N l Y 3 R p b 2 4 x L 1 R h Y m x l M D A x I C h Q Y W d l I D E p L 0 F 1 d G 9 S Z W 1 v d m V k Q 2 9 s d W 1 u c z E u e 0 N v b H V t b j E x L D E w f S Z x d W 9 0 O y w m c X V v d D t T Z W N 0 a W 9 u M S 9 U Y W J s Z T A w M S A o U G F n Z S A x K S 9 B d X R v U m V t b 3 Z l Z E N v b H V t b n M x L n t D b 2 x 1 b W 4 x M i w x M X 0 m c X V v d D s s J n F 1 b 3 Q 7 U 2 V j d G l v b j E v V G F i b G U w M D E g K F B h Z 2 U g M S k v Q X V 0 b 1 J l b W 9 2 Z W R D b 2 x 1 b W 5 z M S 5 7 Q 2 9 s d W 1 u M T M s M T J 9 J n F 1 b 3 Q 7 L C Z x d W 9 0 O 1 N l Y 3 R p b 2 4 x L 1 R h Y m x l M D A x I C h Q Y W d l I D E p L 0 F 1 d G 9 S Z W 1 v d m V k Q 2 9 s d W 1 u c z E u e 0 N v b H V t b j E 0 L D E z f S Z x d W 9 0 O y w m c X V v d D t T Z W N 0 a W 9 u M S 9 U Y W J s Z T A w M S A o U G F n Z S A x K S 9 B d X R v U m V t b 3 Z l Z E N v b H V t b n M x L n t D b 2 x 1 b W 4 x N S w x N H 0 m c X V v d D s s J n F 1 b 3 Q 7 U 2 V j d G l v b j E v V G F i b G U w M D E g K F B h Z 2 U g M S k v Q X V 0 b 1 J l b W 9 2 Z W R D b 2 x 1 b W 5 z M S 5 7 Q 2 9 s d W 1 u M T Y s M T V 9 J n F 1 b 3 Q 7 L C Z x d W 9 0 O 1 N l Y 3 R p b 2 4 x L 1 R h Y m x l M D A x I C h Q Y W d l I D E p L 0 F 1 d G 9 S Z W 1 v d m V k Q 2 9 s d W 1 u c z E u e 0 N v b H V t b j E 3 L D E 2 f S Z x d W 9 0 O y w m c X V v d D t T Z W N 0 a W 9 u M S 9 U Y W J s Z T A w M S A o U G F n Z S A x K S 9 B d X R v U m V t b 3 Z l Z E N v b H V t b n M x L n t D b 2 x 1 b W 4 x O C w x N 3 0 m c X V v d D s s J n F 1 b 3 Q 7 U 2 V j d G l v b j E v V G F i b G U w M D E g K F B h Z 2 U g M S k v Q X V 0 b 1 J l b W 9 2 Z W R D b 2 x 1 b W 5 z M S 5 7 Q 2 9 s d W 1 u M T k s M T h 9 J n F 1 b 3 Q 7 X S w m c X V v d D t D b 2 x 1 b W 5 D b 3 V u d C Z x d W 9 0 O z o x O S w m c X V v d D t L Z X l D b 2 x 1 b W 5 O Y W 1 l c y Z x d W 9 0 O z p b X S w m c X V v d D t D b 2 x 1 b W 5 J Z G V u d G l 0 a W V z J n F 1 b 3 Q 7 O l s m c X V v d D t T Z W N 0 a W 9 u M S 9 U Y W J s Z T A w M S A o U G F n Z S A x K S 9 B d X R v U m V t b 3 Z l Z E N v b H V t b n M x L n t D b 2 x 1 b W 4 x L D B 9 J n F 1 b 3 Q 7 L C Z x d W 9 0 O 1 N l Y 3 R p b 2 4 x L 1 R h Y m x l M D A x I C h Q Y W d l I D E p L 0 F 1 d G 9 S Z W 1 v d m V k Q 2 9 s d W 1 u c z E u e 0 N v b H V t b j I s M X 0 m c X V v d D s s J n F 1 b 3 Q 7 U 2 V j d G l v b j E v V G F i b G U w M D E g K F B h Z 2 U g M S k v Q X V 0 b 1 J l b W 9 2 Z W R D b 2 x 1 b W 5 z M S 5 7 Q 2 9 s d W 1 u M y w y f S Z x d W 9 0 O y w m c X V v d D t T Z W N 0 a W 9 u M S 9 U Y W J s Z T A w M S A o U G F n Z S A x K S 9 B d X R v U m V t b 3 Z l Z E N v b H V t b n M x L n t D b 2 x 1 b W 4 0 L D N 9 J n F 1 b 3 Q 7 L C Z x d W 9 0 O 1 N l Y 3 R p b 2 4 x L 1 R h Y m x l M D A x I C h Q Y W d l I D E p L 0 F 1 d G 9 S Z W 1 v d m V k Q 2 9 s d W 1 u c z E u e 0 N v b H V t b j U s N H 0 m c X V v d D s s J n F 1 b 3 Q 7 U 2 V j d G l v b j E v V G F i b G U w M D E g K F B h Z 2 U g M S k v Q X V 0 b 1 J l b W 9 2 Z W R D b 2 x 1 b W 5 z M S 5 7 Q 2 9 s d W 1 u N i w 1 f S Z x d W 9 0 O y w m c X V v d D t T Z W N 0 a W 9 u M S 9 U Y W J s Z T A w M S A o U G F n Z S A x K S 9 B d X R v U m V t b 3 Z l Z E N v b H V t b n M x L n t D b 2 x 1 b W 4 3 L D Z 9 J n F 1 b 3 Q 7 L C Z x d W 9 0 O 1 N l Y 3 R p b 2 4 x L 1 R h Y m x l M D A x I C h Q Y W d l I D E p L 0 F 1 d G 9 S Z W 1 v d m V k Q 2 9 s d W 1 u c z E u e 0 N v b H V t b j g s N 3 0 m c X V v d D s s J n F 1 b 3 Q 7 U 2 V j d G l v b j E v V G F i b G U w M D E g K F B h Z 2 U g M S k v Q X V 0 b 1 J l b W 9 2 Z W R D b 2 x 1 b W 5 z M S 5 7 Q 2 9 s d W 1 u O S w 4 f S Z x d W 9 0 O y w m c X V v d D t T Z W N 0 a W 9 u M S 9 U Y W J s Z T A w M S A o U G F n Z S A x K S 9 B d X R v U m V t b 3 Z l Z E N v b H V t b n M x L n t D b 2 x 1 b W 4 x M C w 5 f S Z x d W 9 0 O y w m c X V v d D t T Z W N 0 a W 9 u M S 9 U Y W J s Z T A w M S A o U G F n Z S A x K S 9 B d X R v U m V t b 3 Z l Z E N v b H V t b n M x L n t D b 2 x 1 b W 4 x M S w x M H 0 m c X V v d D s s J n F 1 b 3 Q 7 U 2 V j d G l v b j E v V G F i b G U w M D E g K F B h Z 2 U g M S k v Q X V 0 b 1 J l b W 9 2 Z W R D b 2 x 1 b W 5 z M S 5 7 Q 2 9 s d W 1 u M T I s M T F 9 J n F 1 b 3 Q 7 L C Z x d W 9 0 O 1 N l Y 3 R p b 2 4 x L 1 R h Y m x l M D A x I C h Q Y W d l I D E p L 0 F 1 d G 9 S Z W 1 v d m V k Q 2 9 s d W 1 u c z E u e 0 N v b H V t b j E z L D E y f S Z x d W 9 0 O y w m c X V v d D t T Z W N 0 a W 9 u M S 9 U Y W J s Z T A w M S A o U G F n Z S A x K S 9 B d X R v U m V t b 3 Z l Z E N v b H V t b n M x L n t D b 2 x 1 b W 4 x N C w x M 3 0 m c X V v d D s s J n F 1 b 3 Q 7 U 2 V j d G l v b j E v V G F i b G U w M D E g K F B h Z 2 U g M S k v Q X V 0 b 1 J l b W 9 2 Z W R D b 2 x 1 b W 5 z M S 5 7 Q 2 9 s d W 1 u M T U s M T R 9 J n F 1 b 3 Q 7 L C Z x d W 9 0 O 1 N l Y 3 R p b 2 4 x L 1 R h Y m x l M D A x I C h Q Y W d l I D E p L 0 F 1 d G 9 S Z W 1 v d m V k Q 2 9 s d W 1 u c z E u e 0 N v b H V t b j E 2 L D E 1 f S Z x d W 9 0 O y w m c X V v d D t T Z W N 0 a W 9 u M S 9 U Y W J s Z T A w M S A o U G F n Z S A x K S 9 B d X R v U m V t b 3 Z l Z E N v b H V t b n M x L n t D b 2 x 1 b W 4 x N y w x N n 0 m c X V v d D s s J n F 1 b 3 Q 7 U 2 V j d G l v b j E v V G F i b G U w M D E g K F B h Z 2 U g M S k v Q X V 0 b 1 J l b W 9 2 Z W R D b 2 x 1 b W 5 z M S 5 7 Q 2 9 s d W 1 u M T g s M T d 9 J n F 1 b 3 Q 7 L C Z x d W 9 0 O 1 N l Y 3 R p b 2 4 x L 1 R h Y m x l M D A x I C h Q Y W d l I D E p L 0 F 1 d G 9 S Z W 1 v d m V k Q 2 9 s d W 1 u c z E u e 0 N v b H V t b j E 5 L D E 4 f S Z x d W 9 0 O 1 0 s J n F 1 b 3 Q 7 U m V s Y X R p b 2 5 z a G l w S W 5 m b y Z x d W 9 0 O z p b X X 0 i I C 8 + P C 9 T d G F i b G V F b n R y a W V z P j w v S X R l b T 4 8 S X R l b T 4 8 S X R l b U x v Y 2 F 0 a W 9 u P j x J d G V t V H l w Z T 5 G b 3 J t d W x h P C 9 J d G V t V H l w Z T 4 8 S X R l b V B h d G g + U 2 V j d G l v b j E v V G F i b G U w M D E l M j A o U G F n Z S U y M D E p L y V D N S V C O X I l Q z M l Q j N k J U M 1 J T g y b z w v S X R l b V B h d G g + P C 9 J d G V t T G 9 j Y X R p b 2 4 + P F N 0 Y W J s Z U V u d H J p Z X M g L z 4 8 L 0 l 0 Z W 0 + P E l 0 Z W 0 + P E l 0 Z W 1 M b 2 N h d G l v b j 4 8 S X R l b V R 5 c G U + R m 9 y b X V s Y T w v S X R l b V R 5 c G U + P E l 0 Z W 1 Q Y X R o P l N l Y 3 R p b 2 4 x L 1 R h Y m x l M D A x J T I w K F B h Z 2 U l M j A x K S 9 U Y W J s Z T A w M T w v S X R l b V B h d G g + P C 9 J d G V t T G 9 j Y X R p b 2 4 + P F N 0 Y W J s Z U V u d H J p Z X M g L z 4 8 L 0 l 0 Z W 0 + P E l 0 Z W 0 + P E l 0 Z W 1 M b 2 N h d G l v b j 4 8 S X R l b V R 5 c G U + R m 9 y b X V s Y T w v S X R l b V R 5 c G U + P E l 0 Z W 1 Q Y X R o P l N l Y 3 R p b 2 4 x L 1 R h Y m x l M D A x J T I w K F B h Z 2 U l M j A x K S 9 a b W l l b m l v b m 8 l M j B 0 e X A 8 L 0 l 0 Z W 1 Q Y X R o P j w v S X R l b U x v Y 2 F 0 a W 9 u P j x T d G F i b G V F b n R y a W V z I C 8 + P C 9 J d G V t P j w v S X R l b X M + P C 9 M b 2 N h b F B h Y 2 t h Z 2 V N Z X R h Z G F 0 Y U Z p b G U + F g A A A F B L B Q Y A A A A A A A A A A A A A A A A A A A A A A A A m A Q A A A Q A A A N C M n d 8 B F d E R j H o A w E / C l + s B A A A A 8 L w 4 6 u G 0 i 0 e t k 5 E E Y V 4 Z u A A A A A A C A A A A A A A Q Z g A A A A E A A C A A A A C o y u 1 T H U s M t s H F Z x O i G F B L K 7 Z 8 V F e 8 F b a u C 0 6 i X R Z Y 4 g A A A A A O g A A A A A I A A C A A A A D l N i w G q J 9 D 2 f 0 l R 8 U e 1 C a i / c y e 2 f S 9 G d W r P N / L o 7 n f Y l A A A A C B 4 8 X V q 0 1 Y Y J c a k Y 6 o 9 H a U m q h r g U k w n v O w D + R O h 1 3 w 2 H 6 T c m p s C k I J Y R h K A N n r A 1 X 9 U Q T I P n F P j u 4 d 5 D W + R m 8 X P 2 u g x U 8 s D n Y X 8 p e Y 3 s n r s 0 A A A A D 7 K D t 8 W R z S s 7 P X w m 3 7 R b C 1 8 M e S v f k B L 5 K r j f H Q j f + 5 5 N X x S A e Y q j d 3 m 0 c V j P V H Z w z C X y / k k 0 T X U R 0 o T j 8 F e J V w < / D a t a M a s h u p > 
</file>

<file path=customXml/itemProps1.xml><?xml version="1.0" encoding="utf-8"?>
<ds:datastoreItem xmlns:ds="http://schemas.openxmlformats.org/officeDocument/2006/customXml" ds:itemID="{9B69B891-8686-489F-A04D-AFF210BB858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Arkusze</vt:lpstr>
      </vt:variant>
      <vt:variant>
        <vt:i4>4</vt:i4>
      </vt:variant>
      <vt:variant>
        <vt:lpstr>Nazwane zakresy</vt:lpstr>
      </vt:variant>
      <vt:variant>
        <vt:i4>1</vt:i4>
      </vt:variant>
    </vt:vector>
  </HeadingPairs>
  <TitlesOfParts>
    <vt:vector size="5" baseType="lpstr">
      <vt:lpstr>Refinansowanie - czy warto</vt:lpstr>
      <vt:lpstr>PRZYDATNE LINKI</vt:lpstr>
      <vt:lpstr>Arkusz2</vt:lpstr>
      <vt:lpstr>listy</vt:lpstr>
      <vt:lpstr>'Refinansowanie - czy warto'!Obszar_wydruku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Katarzyna Iwuc</dc:creator>
  <cp:lastModifiedBy>Andrzej Broszkiewicz</cp:lastModifiedBy>
  <cp:lastPrinted>2024-10-02T09:44:38Z</cp:lastPrinted>
  <dcterms:created xsi:type="dcterms:W3CDTF">2015-06-05T18:19:34Z</dcterms:created>
  <dcterms:modified xsi:type="dcterms:W3CDTF">2025-07-23T12:09:02Z</dcterms:modified>
</cp:coreProperties>
</file>