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715"/>
  <workbookPr/>
  <mc:AlternateContent xmlns:mc="http://schemas.openxmlformats.org/markup-compatibility/2006">
    <mc:Choice Requires="x15">
      <x15ac:absPath xmlns:x15ac="http://schemas.microsoft.com/office/spreadsheetml/2010/11/ac" url="/Users/flyingoffice/Desktop/Qarson/"/>
    </mc:Choice>
  </mc:AlternateContent>
  <bookViews>
    <workbookView xWindow="0" yWindow="460" windowWidth="38400" windowHeight="21140"/>
  </bookViews>
  <sheets>
    <sheet name="Samochód na abonament a kredy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" l="1"/>
  <c r="D55" i="1"/>
  <c r="D56" i="1"/>
  <c r="D57" i="1"/>
  <c r="D58" i="1"/>
  <c r="D59" i="1"/>
  <c r="D60" i="1"/>
  <c r="E55" i="1"/>
  <c r="F55" i="1"/>
  <c r="F56" i="1"/>
  <c r="F57" i="1"/>
  <c r="F58" i="1"/>
  <c r="F59" i="1"/>
  <c r="F60" i="1"/>
  <c r="C56" i="1"/>
  <c r="E56" i="1"/>
  <c r="C57" i="1"/>
  <c r="E57" i="1"/>
  <c r="C58" i="1"/>
  <c r="E58" i="1"/>
  <c r="C59" i="1"/>
  <c r="E59" i="1"/>
  <c r="E60" i="1"/>
  <c r="B59" i="1"/>
  <c r="B58" i="1"/>
  <c r="B57" i="1"/>
  <c r="B56" i="1"/>
  <c r="B55" i="1"/>
  <c r="B60" i="1"/>
  <c r="F50" i="1"/>
  <c r="F51" i="1"/>
  <c r="E50" i="1"/>
  <c r="E51" i="1"/>
  <c r="D50" i="1"/>
  <c r="D51" i="1"/>
  <c r="C50" i="1"/>
  <c r="C51" i="1"/>
  <c r="B50" i="1"/>
  <c r="B51" i="1"/>
  <c r="D61" i="1"/>
  <c r="E61" i="1"/>
  <c r="F61" i="1"/>
  <c r="C60" i="1"/>
  <c r="C61" i="1"/>
  <c r="D52" i="1"/>
  <c r="E52" i="1"/>
  <c r="F52" i="1"/>
  <c r="C52" i="1"/>
</calcChain>
</file>

<file path=xl/sharedStrings.xml><?xml version="1.0" encoding="utf-8"?>
<sst xmlns="http://schemas.openxmlformats.org/spreadsheetml/2006/main" count="133" uniqueCount="96">
  <si>
    <t>Qarson</t>
  </si>
  <si>
    <t>Nowe</t>
  </si>
  <si>
    <t>Używane 3 letnie (2016, 45.000 km)</t>
  </si>
  <si>
    <t>Używane 5 letnie (2013, 75.000 km)</t>
  </si>
  <si>
    <t>Najem</t>
  </si>
  <si>
    <t>KOSZT UŻYTKOWANIA (5 lat)</t>
  </si>
  <si>
    <t>Opłata startowa (przy umowie 12 m-cy)</t>
  </si>
  <si>
    <t>-</t>
  </si>
  <si>
    <t>Opłata miesięczna (przy umowie 12 m-cy)</t>
  </si>
  <si>
    <t>Przebieg 10.000 km</t>
  </si>
  <si>
    <t>link do oferty</t>
  </si>
  <si>
    <t>https://www.qarson.pl/oferta/renault/clio-iv-facelift-5d/limited-207?variant=33982</t>
  </si>
  <si>
    <t>https://carsmile.pl/skoda/fabia,hatchback</t>
  </si>
  <si>
    <t>UTRATA WARTOŚCI POJAZDU (5 lat)</t>
  </si>
  <si>
    <t>Cena zakupu</t>
  </si>
  <si>
    <t>56 900</t>
  </si>
  <si>
    <t>39 500</t>
  </si>
  <si>
    <t>33 000</t>
  </si>
  <si>
    <t>Link do oferty</t>
  </si>
  <si>
    <t>https://www.otomoto.pl/osobowe/renault/clio/od-2016/?search%5Bfilter_float_year%3Ato%5D=2016&amp;search%5Bfilter_float_mileage%3Ato%5D=50000&amp;search%5Bfilter_float_engine_power%3Afrom%5D=80&amp;search%5Bfilter_enum_fuel_type%5D%5B0%5D=petrol&amp;search%5Bfilter_enum_country_origin%5D%5B0%5D=pl&amp;search%5Border%5D=filter_float_price%3Aasc&amp;search%5Bbrand_program_id%5D%5B0%5D=&amp;search%5Bcountry%5D=</t>
  </si>
  <si>
    <t>https://www.otomoto.pl/osobowe/renault/clio/od-2014/?search%5Bfilter_float_year%3Ato%5D=2014&amp;search%5Bfilter_float_mileage%3Ato%5D=100000&amp;search%5Bfilter_enum_fuel_type%5D%5B0%5D=petrol&amp;search%5Bfilter_enum_country_origin%5D%5B0%5D=pl&amp;search%5Border%5D=filter_float_price%3Aasc&amp;search%5Bbrand_program_id%5D%5B0%5D=&amp;search%5Bcountry%5D=</t>
  </si>
  <si>
    <t>Cena sprzedaży po 5 latach (wg Eurotaxu)</t>
  </si>
  <si>
    <t>22 300</t>
  </si>
  <si>
    <t>14 700</t>
  </si>
  <si>
    <t>10 900</t>
  </si>
  <si>
    <t>KOSZT FINANSOWANIA</t>
  </si>
  <si>
    <t>12 825</t>
  </si>
  <si>
    <t>8 833</t>
  </si>
  <si>
    <t>8 291</t>
  </si>
  <si>
    <t>kredyt, roczna stopa procentowa</t>
  </si>
  <si>
    <t>prowizja banku</t>
  </si>
  <si>
    <t>wpłata własna klienta</t>
  </si>
  <si>
    <t>1 145</t>
  </si>
  <si>
    <t>KOSZTY SERWISU</t>
  </si>
  <si>
    <t>przeglądy okresowe - 1 rok użytkowania</t>
  </si>
  <si>
    <t>1 650</t>
  </si>
  <si>
    <t>przeglądy okresowe - 2 rok użytkowania</t>
  </si>
  <si>
    <t>1 225</t>
  </si>
  <si>
    <t>1 800</t>
  </si>
  <si>
    <t>przeglądy okresowe - 3 rok użytkowania</t>
  </si>
  <si>
    <t>przeglądy okresowe - 4 rok użytkowania</t>
  </si>
  <si>
    <t>przeglądy okresowe - 5 rok użytkowania</t>
  </si>
  <si>
    <t>badania techniczne - 1 rok użytkowania</t>
  </si>
  <si>
    <t>badania techniczne - 2 rok użytkowania</t>
  </si>
  <si>
    <t>badania techniczne - 3 rok użytkowania</t>
  </si>
  <si>
    <t>badania techniczne - 4 rok użytkowania</t>
  </si>
  <si>
    <t>badania techniczne - 5 rok użytkowania</t>
  </si>
  <si>
    <t>materiały eksploatacyjne - 1 rok użytkowania</t>
  </si>
  <si>
    <t>materiały eksploatacyjne - 2 rok użytkowania</t>
  </si>
  <si>
    <t>materiały eksploatacyjne - 3 rok użytkowania</t>
  </si>
  <si>
    <t>materiały eksploatacyjne - 4 rok użytkowania</t>
  </si>
  <si>
    <t>materiały eksploatacyjne - 5 rok użytkowania</t>
  </si>
  <si>
    <t>Koszt napraw - 1 rok użytkowania</t>
  </si>
  <si>
    <t>Koszt napraw - 2 rok użytkowania</t>
  </si>
  <si>
    <t>1 100</t>
  </si>
  <si>
    <t>Koszt napraw - 3 rok użytkowania</t>
  </si>
  <si>
    <t>1 300</t>
  </si>
  <si>
    <t>Koszt napraw - 4 rok użytkowania</t>
  </si>
  <si>
    <t>1 500</t>
  </si>
  <si>
    <t>Koszt napraw - 5 rok użytkowania</t>
  </si>
  <si>
    <t>KOSZT UBEZPIECZENIA</t>
  </si>
  <si>
    <t>Koszt ubezpieczenia jednorazowo (OC/AC/NW)</t>
  </si>
  <si>
    <t>2 250</t>
  </si>
  <si>
    <t>2 210</t>
  </si>
  <si>
    <t>2 025</t>
  </si>
  <si>
    <t>Koszt ubezpieczenia (OC/AC/NW) w 4 ratach</t>
  </si>
  <si>
    <t>2 700</t>
  </si>
  <si>
    <t>2 652</t>
  </si>
  <si>
    <t>2 430</t>
  </si>
  <si>
    <t>Koszt ubezpieczenia (OC/AC/NW) w 12 ratach</t>
  </si>
  <si>
    <t>niedostępne</t>
  </si>
  <si>
    <t>KOSZT OPON</t>
  </si>
  <si>
    <t>link do opon zimowych</t>
  </si>
  <si>
    <t>https://www.oponeo.pl/dane-opony/uniroyal-ms-plus-77-195-55-r16-87-h#235043238</t>
  </si>
  <si>
    <t>link do opon całorocznych</t>
  </si>
  <si>
    <t>https://www.oponeo.pl/wybierz-opony/s=1/caloroczne/t=1/osobowe/p=8/bfgoodrich,falken,firestone,fulda,hankook,kleber,kumho,uniroyal/r=1/195-55-r16</t>
  </si>
  <si>
    <t>link do opon letnich</t>
  </si>
  <si>
    <t>https://www.oponeo.pl/wybierz-opony/s=1/letnie/t=1/osobowe/p=8/bfgoodrich,falken,firestone,fulda,hankook,kleber,kumho,uniroyal/r=1/195-55-r16</t>
  </si>
  <si>
    <t>Koszt auta przez 5 lat</t>
  </si>
  <si>
    <t>Średni miesięczny koszt</t>
  </si>
  <si>
    <t>rata stała finansowanie 5 lat</t>
  </si>
  <si>
    <t>odsetki finansowanie 5 lat</t>
  </si>
  <si>
    <t>w ujęciu miesięcznym:</t>
  </si>
  <si>
    <t>utrata wartości</t>
  </si>
  <si>
    <t>finansowanie</t>
  </si>
  <si>
    <t>serwis</t>
  </si>
  <si>
    <t>ubezpieczenie</t>
  </si>
  <si>
    <t>opony</t>
  </si>
  <si>
    <t>RAZEM</t>
  </si>
  <si>
    <t xml:space="preserve">opony całoroczne </t>
  </si>
  <si>
    <t>opony letnie (1 komplet przez 5 lat)</t>
  </si>
  <si>
    <t>opony zimowe (2 komplety przez 5 lat)</t>
  </si>
  <si>
    <t>koszt wymiany opon (2 razy w roku)</t>
  </si>
  <si>
    <t xml:space="preserve"> </t>
  </si>
  <si>
    <t xml:space="preserve">Pełny artykuł znajdziesz na blogu Finanse Bardzo Osobiste: </t>
  </si>
  <si>
    <t>https://marciniwuc.com/samochod-na-abonament/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</si>
</sst>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FFFFFF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/>
      <right style="medium">
        <color rgb="FFCCCCCC"/>
      </right>
      <top style="medium">
        <color auto="1"/>
      </top>
      <bottom style="medium">
        <color auto="1"/>
      </bottom>
      <diagonal/>
    </border>
    <border>
      <left/>
      <right style="medium">
        <color rgb="FFCCCCCC"/>
      </right>
      <top style="medium">
        <color auto="1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auto="1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CCCCCC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8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165" fontId="2" fillId="0" borderId="1" xfId="2" applyNumberFormat="1" applyFont="1" applyBorder="1" applyAlignment="1">
      <alignment horizontal="right" vertical="center" wrapText="1"/>
    </xf>
    <xf numFmtId="165" fontId="6" fillId="0" borderId="1" xfId="2" applyNumberFormat="1" applyFont="1" applyBorder="1" applyAlignment="1">
      <alignment vertical="center" wrapText="1"/>
    </xf>
    <xf numFmtId="9" fontId="9" fillId="0" borderId="0" xfId="3" applyFont="1"/>
    <xf numFmtId="0" fontId="10" fillId="0" borderId="21" xfId="0" applyFont="1" applyBorder="1"/>
    <xf numFmtId="165" fontId="0" fillId="0" borderId="21" xfId="0" applyNumberFormat="1" applyBorder="1"/>
    <xf numFmtId="0" fontId="4" fillId="2" borderId="18" xfId="0" applyFont="1" applyFill="1" applyBorder="1" applyAlignment="1">
      <alignment horizontal="left" vertical="center" wrapText="1"/>
    </xf>
    <xf numFmtId="165" fontId="5" fillId="2" borderId="14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right" vertical="center" wrapText="1"/>
    </xf>
    <xf numFmtId="0" fontId="9" fillId="3" borderId="21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left" vertical="center"/>
    </xf>
    <xf numFmtId="165" fontId="12" fillId="4" borderId="21" xfId="0" applyNumberFormat="1" applyFont="1" applyFill="1" applyBorder="1"/>
    <xf numFmtId="165" fontId="6" fillId="0" borderId="1" xfId="2" applyNumberFormat="1" applyFont="1" applyBorder="1" applyAlignment="1">
      <alignment vertical="top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6" fillId="0" borderId="15" xfId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6" fillId="0" borderId="7" xfId="1" applyBorder="1" applyAlignment="1">
      <alignment vertical="center"/>
    </xf>
    <xf numFmtId="0" fontId="3" fillId="5" borderId="17" xfId="0" applyFont="1" applyFill="1" applyBorder="1" applyAlignment="1">
      <alignment horizontal="center" vertical="center" wrapText="1"/>
    </xf>
    <xf numFmtId="165" fontId="2" fillId="5" borderId="13" xfId="2" applyNumberFormat="1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vertical="center" wrapText="1"/>
    </xf>
    <xf numFmtId="165" fontId="2" fillId="5" borderId="13" xfId="2" applyNumberFormat="1" applyFont="1" applyFill="1" applyBorder="1" applyAlignment="1">
      <alignment vertical="center" wrapText="1"/>
    </xf>
    <xf numFmtId="165" fontId="2" fillId="5" borderId="3" xfId="2" applyNumberFormat="1" applyFont="1" applyFill="1" applyBorder="1" applyAlignment="1">
      <alignment horizontal="right" vertical="center" wrapText="1"/>
    </xf>
    <xf numFmtId="165" fontId="2" fillId="5" borderId="4" xfId="2" applyNumberFormat="1" applyFont="1" applyFill="1" applyBorder="1" applyAlignment="1">
      <alignment vertical="center" wrapText="1"/>
    </xf>
    <xf numFmtId="165" fontId="2" fillId="5" borderId="4" xfId="2" applyNumberFormat="1" applyFont="1" applyFill="1" applyBorder="1" applyAlignment="1">
      <alignment horizontal="right" vertical="center" wrapText="1"/>
    </xf>
    <xf numFmtId="0" fontId="13" fillId="3" borderId="0" xfId="0" applyFont="1" applyFill="1"/>
    <xf numFmtId="166" fontId="13" fillId="3" borderId="0" xfId="3" applyNumberFormat="1" applyFont="1" applyFill="1"/>
    <xf numFmtId="0" fontId="14" fillId="0" borderId="0" xfId="0" applyFont="1" applyFill="1"/>
    <xf numFmtId="166" fontId="13" fillId="3" borderId="0" xfId="3" applyNumberFormat="1" applyFont="1" applyFill="1" applyBorder="1"/>
    <xf numFmtId="0" fontId="6" fillId="0" borderId="0" xfId="1" applyFill="1"/>
  </cellXfs>
  <cellStyles count="4">
    <cellStyle name="Dziesiętny" xfId="2" builtinId="3"/>
    <cellStyle name="Hiperlink" xfId="1" builtinId="8"/>
    <cellStyle name="Norm." xfId="0" builtinId="0"/>
    <cellStyle name="Procentowy" xfId="3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oponeo.pl/wybierz-opony/s=1/letnie/t=1/osobowe/p=8/bfgoodrich,falken,firestone,fulda,hankook,kleber,kumho,uniroyal/r=1/195-55-r16" TargetMode="External"/><Relationship Id="rId12" Type="http://schemas.openxmlformats.org/officeDocument/2006/relationships/hyperlink" Target="https://www.oponeo.pl/wybierz-opony/s=1/letnie/t=1/osobowe/p=8/bfgoodrich,falken,firestone,fulda,hankook,kleber,kumho,uniroyal/r=1/195-55-r16" TargetMode="External"/><Relationship Id="rId13" Type="http://schemas.openxmlformats.org/officeDocument/2006/relationships/hyperlink" Target="https://www.oponeo.pl/wybierz-opony/s=1/letnie/t=1/osobowe/p=8/bfgoodrich,falken,firestone,fulda,hankook,kleber,kumho,uniroyal/r=1/195-55-r16" TargetMode="External"/><Relationship Id="rId14" Type="http://schemas.openxmlformats.org/officeDocument/2006/relationships/hyperlink" Target="https://marciniwuc.com/samochod-na-abonament/" TargetMode="External"/><Relationship Id="rId15" Type="http://schemas.openxmlformats.org/officeDocument/2006/relationships/printerSettings" Target="../printerSettings/printerSettings1.bin"/><Relationship Id="rId1" Type="http://schemas.openxmlformats.org/officeDocument/2006/relationships/hyperlink" Target="https://www.qarson.pl/oferta/renault/clio-iv-facelift-5d/limited-207?variant=33982" TargetMode="External"/><Relationship Id="rId2" Type="http://schemas.openxmlformats.org/officeDocument/2006/relationships/hyperlink" Target="https://carsmile.pl/skoda/fabia,hatchback" TargetMode="External"/><Relationship Id="rId3" Type="http://schemas.openxmlformats.org/officeDocument/2006/relationships/hyperlink" Target="https://www.otomoto.pl/osobowe/renault/clio/od-2016/?search%5Bfilter_float_year%3Ato%5D=2016&amp;search%5Bfilter_float_mileage%3Ato%5D=50000&amp;search%5Bfilter_float_engine_power%3Afrom%5D=80&amp;search%5Bfilter_enum_fuel_type%5D%5B0%5D=petrol&amp;search%5Bfilter_enum_country_origin%5D%5B0%5D=pl&amp;search%5Border%5D=filter_float_price%3Aasc&amp;search%5Bbrand_program_id%5D%5B0%5D=&amp;search%5Bcountry%5D=" TargetMode="External"/><Relationship Id="rId4" Type="http://schemas.openxmlformats.org/officeDocument/2006/relationships/hyperlink" Target="https://www.otomoto.pl/osobowe/renault/clio/od-2014/?search%5Bfilter_float_year%3Ato%5D=2014&amp;search%5Bfilter_float_mileage%3Ato%5D=100000&amp;search%5Bfilter_enum_fuel_type%5D%5B0%5D=petrol&amp;search%5Bfilter_enum_country_origin%5D%5B0%5D=pl&amp;search%5Border%5D=filter_float_price%3Aasc&amp;search%5Bbrand_program_id%5D%5B0%5D=&amp;search%5Bcountry%5D=" TargetMode="External"/><Relationship Id="rId5" Type="http://schemas.openxmlformats.org/officeDocument/2006/relationships/hyperlink" Target="https://www.oponeo.pl/dane-opony/uniroyal-ms-plus-77-195-55-r16-87-h" TargetMode="External"/><Relationship Id="rId6" Type="http://schemas.openxmlformats.org/officeDocument/2006/relationships/hyperlink" Target="https://www.oponeo.pl/dane-opony/uniroyal-ms-plus-77-195-55-r16-87-h" TargetMode="External"/><Relationship Id="rId7" Type="http://schemas.openxmlformats.org/officeDocument/2006/relationships/hyperlink" Target="https://www.oponeo.pl/dane-opony/uniroyal-ms-plus-77-195-55-r16-87-h" TargetMode="External"/><Relationship Id="rId8" Type="http://schemas.openxmlformats.org/officeDocument/2006/relationships/hyperlink" Target="https://www.oponeo.pl/wybierz-opony/s=1/caloroczne/t=1/osobowe/p=8/bfgoodrich,falken,firestone,fulda,hankook,kleber,kumho,uniroyal/r=1/195-55-r16" TargetMode="External"/><Relationship Id="rId9" Type="http://schemas.openxmlformats.org/officeDocument/2006/relationships/hyperlink" Target="https://www.oponeo.pl/wybierz-opony/s=1/caloroczne/t=1/osobowe/p=8/bfgoodrich,falken,firestone,fulda,hankook,kleber,kumho,uniroyal/r=1/195-55-r16" TargetMode="External"/><Relationship Id="rId10" Type="http://schemas.openxmlformats.org/officeDocument/2006/relationships/hyperlink" Target="https://www.oponeo.pl/wybierz-opony/s=1/caloroczne/t=1/osobowe/p=8/bfgoodrich,falken,firestone,fulda,hankook,kleber,kumho,uniroyal/r=1/195-55-r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70" sqref="A70"/>
    </sheetView>
  </sheetViews>
  <sheetFormatPr baseColWidth="10" defaultColWidth="8.83203125" defaultRowHeight="15" x14ac:dyDescent="0.2"/>
  <cols>
    <col min="1" max="1" width="38.6640625" style="5" customWidth="1"/>
    <col min="2" max="6" width="18" customWidth="1"/>
  </cols>
  <sheetData>
    <row r="1" spans="1:7" s="25" customFormat="1" ht="27" thickBot="1" x14ac:dyDescent="0.25">
      <c r="A1" s="23"/>
      <c r="B1" s="15" t="s">
        <v>0</v>
      </c>
      <c r="C1" s="8" t="s">
        <v>1</v>
      </c>
      <c r="D1" s="8" t="s">
        <v>2</v>
      </c>
      <c r="E1" s="8" t="s">
        <v>3</v>
      </c>
      <c r="F1" s="24" t="s">
        <v>4</v>
      </c>
    </row>
    <row r="2" spans="1:7" ht="17.25" customHeight="1" thickBot="1" x14ac:dyDescent="0.25">
      <c r="A2" s="50" t="s">
        <v>5</v>
      </c>
      <c r="B2" s="51">
        <v>34935</v>
      </c>
      <c r="C2" s="52"/>
      <c r="D2" s="52"/>
      <c r="E2" s="52"/>
      <c r="F2" s="51">
        <v>125480</v>
      </c>
    </row>
    <row r="3" spans="1:7" ht="17.25" customHeight="1" thickBot="1" x14ac:dyDescent="0.25">
      <c r="A3" s="21" t="s">
        <v>6</v>
      </c>
      <c r="B3" s="16">
        <v>999</v>
      </c>
      <c r="C3" s="2" t="s">
        <v>7</v>
      </c>
      <c r="D3" s="2" t="s">
        <v>7</v>
      </c>
      <c r="E3" s="2" t="s">
        <v>7</v>
      </c>
      <c r="F3" s="6">
        <v>1000</v>
      </c>
    </row>
    <row r="4" spans="1:7" ht="17.25" customHeight="1" thickBot="1" x14ac:dyDescent="0.25">
      <c r="A4" s="21" t="s">
        <v>8</v>
      </c>
      <c r="B4" s="16">
        <v>499</v>
      </c>
      <c r="C4" s="2" t="s">
        <v>7</v>
      </c>
      <c r="D4" s="2" t="s">
        <v>7</v>
      </c>
      <c r="E4" s="2" t="s">
        <v>7</v>
      </c>
      <c r="F4" s="6">
        <v>1558</v>
      </c>
    </row>
    <row r="5" spans="1:7" ht="17.25" customHeight="1" thickBot="1" x14ac:dyDescent="0.25">
      <c r="A5" s="21" t="s">
        <v>9</v>
      </c>
      <c r="B5" s="16">
        <v>0</v>
      </c>
      <c r="C5" s="2" t="s">
        <v>7</v>
      </c>
      <c r="D5" s="2" t="s">
        <v>7</v>
      </c>
      <c r="E5" s="2" t="s">
        <v>7</v>
      </c>
      <c r="F5" s="6">
        <v>5400</v>
      </c>
    </row>
    <row r="6" spans="1:7" ht="17.25" customHeight="1" thickBot="1" x14ac:dyDescent="0.25">
      <c r="A6" s="46" t="s">
        <v>10</v>
      </c>
      <c r="B6" s="47" t="s">
        <v>11</v>
      </c>
      <c r="C6" s="48" t="s">
        <v>93</v>
      </c>
      <c r="D6" s="48"/>
      <c r="E6" s="48"/>
      <c r="F6" s="49" t="s">
        <v>12</v>
      </c>
      <c r="G6" t="s">
        <v>93</v>
      </c>
    </row>
    <row r="7" spans="1:7" ht="17.25" customHeight="1" thickBot="1" x14ac:dyDescent="0.25">
      <c r="A7" s="50" t="s">
        <v>13</v>
      </c>
      <c r="B7" s="53"/>
      <c r="C7" s="54">
        <v>34600</v>
      </c>
      <c r="D7" s="54">
        <v>24800</v>
      </c>
      <c r="E7" s="54">
        <v>22100</v>
      </c>
      <c r="F7" s="55"/>
    </row>
    <row r="8" spans="1:7" ht="17.25" customHeight="1" thickBot="1" x14ac:dyDescent="0.25">
      <c r="A8" s="21" t="s">
        <v>14</v>
      </c>
      <c r="B8" s="17"/>
      <c r="C8" s="2" t="s">
        <v>15</v>
      </c>
      <c r="D8" s="2" t="s">
        <v>16</v>
      </c>
      <c r="E8" s="2" t="s">
        <v>17</v>
      </c>
      <c r="F8" s="7"/>
    </row>
    <row r="9" spans="1:7" ht="17.25" customHeight="1" thickBot="1" x14ac:dyDescent="0.25">
      <c r="A9" s="21" t="s">
        <v>18</v>
      </c>
      <c r="B9" s="42"/>
      <c r="C9" s="43"/>
      <c r="D9" s="44" t="s">
        <v>19</v>
      </c>
      <c r="E9" s="44" t="s">
        <v>20</v>
      </c>
      <c r="F9" s="45" t="s">
        <v>93</v>
      </c>
    </row>
    <row r="10" spans="1:7" ht="17.25" customHeight="1" thickBot="1" x14ac:dyDescent="0.25">
      <c r="A10" s="22" t="s">
        <v>21</v>
      </c>
      <c r="B10" s="18"/>
      <c r="C10" s="9" t="s">
        <v>22</v>
      </c>
      <c r="D10" s="9" t="s">
        <v>23</v>
      </c>
      <c r="E10" s="9" t="s">
        <v>24</v>
      </c>
      <c r="F10" s="10"/>
    </row>
    <row r="11" spans="1:7" ht="17.25" customHeight="1" thickBot="1" x14ac:dyDescent="0.25">
      <c r="A11" s="50" t="s">
        <v>25</v>
      </c>
      <c r="B11" s="53"/>
      <c r="C11" s="54">
        <v>12825</v>
      </c>
      <c r="D11" s="54">
        <v>8833</v>
      </c>
      <c r="E11" s="54">
        <v>8291</v>
      </c>
      <c r="F11" s="55"/>
    </row>
    <row r="12" spans="1:7" ht="17.25" customHeight="1" thickBot="1" x14ac:dyDescent="0.25">
      <c r="A12" s="21" t="s">
        <v>29</v>
      </c>
      <c r="B12" s="17"/>
      <c r="C12" s="3">
        <v>6.3899999999999998E-2</v>
      </c>
      <c r="D12" s="3">
        <v>6.3899999999999998E-2</v>
      </c>
      <c r="E12" s="3">
        <v>7.3899999999999993E-2</v>
      </c>
      <c r="F12" s="7"/>
    </row>
    <row r="13" spans="1:7" ht="17.25" customHeight="1" thickBot="1" x14ac:dyDescent="0.25">
      <c r="A13" s="21" t="s">
        <v>30</v>
      </c>
      <c r="B13" s="17"/>
      <c r="C13" s="4">
        <v>0.05</v>
      </c>
      <c r="D13" s="4">
        <v>0.05</v>
      </c>
      <c r="E13" s="4">
        <v>0.05</v>
      </c>
      <c r="F13" s="7"/>
    </row>
    <row r="14" spans="1:7" ht="17.25" customHeight="1" thickBot="1" x14ac:dyDescent="0.25">
      <c r="A14" s="21" t="s">
        <v>31</v>
      </c>
      <c r="B14" s="17"/>
      <c r="C14" s="2">
        <v>999</v>
      </c>
      <c r="D14" s="2">
        <v>999</v>
      </c>
      <c r="E14" s="2">
        <v>999</v>
      </c>
      <c r="F14" s="7"/>
    </row>
    <row r="15" spans="1:7" ht="17.25" customHeight="1" thickBot="1" x14ac:dyDescent="0.25">
      <c r="A15" s="21" t="s">
        <v>80</v>
      </c>
      <c r="B15" s="17"/>
      <c r="C15" s="2" t="s">
        <v>32</v>
      </c>
      <c r="D15" s="2">
        <v>789</v>
      </c>
      <c r="E15" s="2">
        <v>672</v>
      </c>
      <c r="F15" s="7"/>
    </row>
    <row r="16" spans="1:7" ht="17.25" customHeight="1" thickBot="1" x14ac:dyDescent="0.25">
      <c r="A16" s="22" t="s">
        <v>81</v>
      </c>
      <c r="B16" s="18"/>
      <c r="C16" s="9" t="s">
        <v>26</v>
      </c>
      <c r="D16" s="9" t="s">
        <v>27</v>
      </c>
      <c r="E16" s="9" t="s">
        <v>28</v>
      </c>
      <c r="F16" s="10"/>
    </row>
    <row r="17" spans="1:6" ht="17.25" customHeight="1" thickBot="1" x14ac:dyDescent="0.25">
      <c r="A17" s="50" t="s">
        <v>33</v>
      </c>
      <c r="B17" s="51">
        <v>0</v>
      </c>
      <c r="C17" s="54">
        <v>7353</v>
      </c>
      <c r="D17" s="54">
        <v>11160</v>
      </c>
      <c r="E17" s="54">
        <v>14145</v>
      </c>
      <c r="F17" s="56">
        <v>0</v>
      </c>
    </row>
    <row r="18" spans="1:6" ht="17.25" customHeight="1" thickBot="1" x14ac:dyDescent="0.25">
      <c r="A18" s="21" t="s">
        <v>34</v>
      </c>
      <c r="B18" s="16">
        <v>0</v>
      </c>
      <c r="C18" s="2">
        <v>500</v>
      </c>
      <c r="D18" s="2">
        <v>840</v>
      </c>
      <c r="E18" s="2" t="s">
        <v>35</v>
      </c>
      <c r="F18" s="6">
        <v>0</v>
      </c>
    </row>
    <row r="19" spans="1:6" ht="17.25" customHeight="1" thickBot="1" x14ac:dyDescent="0.25">
      <c r="A19" s="21" t="s">
        <v>36</v>
      </c>
      <c r="B19" s="16">
        <v>0</v>
      </c>
      <c r="C19" s="2">
        <v>840</v>
      </c>
      <c r="D19" s="2" t="s">
        <v>37</v>
      </c>
      <c r="E19" s="2" t="s">
        <v>38</v>
      </c>
      <c r="F19" s="6">
        <v>0</v>
      </c>
    </row>
    <row r="20" spans="1:6" ht="17.25" customHeight="1" thickBot="1" x14ac:dyDescent="0.25">
      <c r="A20" s="21" t="s">
        <v>39</v>
      </c>
      <c r="B20" s="16">
        <v>0</v>
      </c>
      <c r="C20" s="2" t="s">
        <v>37</v>
      </c>
      <c r="D20" s="2" t="s">
        <v>35</v>
      </c>
      <c r="E20" s="2" t="s">
        <v>38</v>
      </c>
      <c r="F20" s="6">
        <v>0</v>
      </c>
    </row>
    <row r="21" spans="1:6" ht="17.25" customHeight="1" thickBot="1" x14ac:dyDescent="0.25">
      <c r="A21" s="21" t="s">
        <v>40</v>
      </c>
      <c r="B21" s="16">
        <v>0</v>
      </c>
      <c r="C21" s="2" t="s">
        <v>35</v>
      </c>
      <c r="D21" s="2" t="s">
        <v>38</v>
      </c>
      <c r="E21" s="2" t="s">
        <v>38</v>
      </c>
      <c r="F21" s="6">
        <v>0</v>
      </c>
    </row>
    <row r="22" spans="1:6" ht="17.25" customHeight="1" thickBot="1" x14ac:dyDescent="0.25">
      <c r="A22" s="21" t="s">
        <v>41</v>
      </c>
      <c r="B22" s="16">
        <v>0</v>
      </c>
      <c r="C22" s="2" t="s">
        <v>38</v>
      </c>
      <c r="D22" s="2" t="s">
        <v>38</v>
      </c>
      <c r="E22" s="2" t="s">
        <v>38</v>
      </c>
      <c r="F22" s="6">
        <v>0</v>
      </c>
    </row>
    <row r="23" spans="1:6" ht="17.25" customHeight="1" thickBot="1" x14ac:dyDescent="0.25">
      <c r="A23" s="21" t="s">
        <v>42</v>
      </c>
      <c r="B23" s="16">
        <v>0</v>
      </c>
      <c r="C23" s="2">
        <v>0</v>
      </c>
      <c r="D23" s="2">
        <v>99</v>
      </c>
      <c r="E23" s="2">
        <v>99</v>
      </c>
      <c r="F23" s="6">
        <v>0</v>
      </c>
    </row>
    <row r="24" spans="1:6" ht="17.25" customHeight="1" thickBot="1" x14ac:dyDescent="0.25">
      <c r="A24" s="21" t="s">
        <v>43</v>
      </c>
      <c r="B24" s="16">
        <v>0</v>
      </c>
      <c r="C24" s="2">
        <v>0</v>
      </c>
      <c r="D24" s="2">
        <v>99</v>
      </c>
      <c r="E24" s="2">
        <v>99</v>
      </c>
      <c r="F24" s="6">
        <v>0</v>
      </c>
    </row>
    <row r="25" spans="1:6" ht="17.25" customHeight="1" thickBot="1" x14ac:dyDescent="0.25">
      <c r="A25" s="21" t="s">
        <v>44</v>
      </c>
      <c r="B25" s="16">
        <v>0</v>
      </c>
      <c r="C25" s="2">
        <v>0</v>
      </c>
      <c r="D25" s="2">
        <v>99</v>
      </c>
      <c r="E25" s="2">
        <v>99</v>
      </c>
      <c r="F25" s="6">
        <v>0</v>
      </c>
    </row>
    <row r="26" spans="1:6" ht="17.25" customHeight="1" thickBot="1" x14ac:dyDescent="0.25">
      <c r="A26" s="21" t="s">
        <v>45</v>
      </c>
      <c r="B26" s="16">
        <v>0</v>
      </c>
      <c r="C26" s="2">
        <v>99</v>
      </c>
      <c r="D26" s="2">
        <v>99</v>
      </c>
      <c r="E26" s="2">
        <v>99</v>
      </c>
      <c r="F26" s="6">
        <v>0</v>
      </c>
    </row>
    <row r="27" spans="1:6" ht="17.25" customHeight="1" thickBot="1" x14ac:dyDescent="0.25">
      <c r="A27" s="21" t="s">
        <v>46</v>
      </c>
      <c r="B27" s="16">
        <v>0</v>
      </c>
      <c r="C27" s="2">
        <v>99</v>
      </c>
      <c r="D27" s="2">
        <v>99</v>
      </c>
      <c r="E27" s="2">
        <v>99</v>
      </c>
      <c r="F27" s="6">
        <v>0</v>
      </c>
    </row>
    <row r="28" spans="1:6" ht="17.25" customHeight="1" thickBot="1" x14ac:dyDescent="0.25">
      <c r="A28" s="21" t="s">
        <v>47</v>
      </c>
      <c r="B28" s="16">
        <v>0</v>
      </c>
      <c r="C28" s="2">
        <v>180</v>
      </c>
      <c r="D28" s="1"/>
      <c r="E28" s="1"/>
      <c r="F28" s="6">
        <v>0</v>
      </c>
    </row>
    <row r="29" spans="1:6" ht="17.25" customHeight="1" thickBot="1" x14ac:dyDescent="0.25">
      <c r="A29" s="21" t="s">
        <v>48</v>
      </c>
      <c r="B29" s="16">
        <v>0</v>
      </c>
      <c r="C29" s="2">
        <v>180</v>
      </c>
      <c r="D29" s="1"/>
      <c r="E29" s="1"/>
      <c r="F29" s="6">
        <v>0</v>
      </c>
    </row>
    <row r="30" spans="1:6" ht="17.25" customHeight="1" thickBot="1" x14ac:dyDescent="0.25">
      <c r="A30" s="21" t="s">
        <v>49</v>
      </c>
      <c r="B30" s="16">
        <v>0</v>
      </c>
      <c r="C30" s="2">
        <v>180</v>
      </c>
      <c r="D30" s="1"/>
      <c r="E30" s="1"/>
      <c r="F30" s="6">
        <v>0</v>
      </c>
    </row>
    <row r="31" spans="1:6" ht="17.25" customHeight="1" thickBot="1" x14ac:dyDescent="0.25">
      <c r="A31" s="21" t="s">
        <v>50</v>
      </c>
      <c r="B31" s="16">
        <v>0</v>
      </c>
      <c r="C31" s="2">
        <v>0</v>
      </c>
      <c r="D31" s="1"/>
      <c r="E31" s="1"/>
      <c r="F31" s="6">
        <v>0</v>
      </c>
    </row>
    <row r="32" spans="1:6" ht="17.25" customHeight="1" thickBot="1" x14ac:dyDescent="0.25">
      <c r="A32" s="21" t="s">
        <v>51</v>
      </c>
      <c r="B32" s="16">
        <v>0</v>
      </c>
      <c r="C32" s="2">
        <v>0</v>
      </c>
      <c r="D32" s="1"/>
      <c r="E32" s="1"/>
      <c r="F32" s="6">
        <v>0</v>
      </c>
    </row>
    <row r="33" spans="1:6" ht="17.25" customHeight="1" thickBot="1" x14ac:dyDescent="0.25">
      <c r="A33" s="26" t="s">
        <v>52</v>
      </c>
      <c r="B33" s="16">
        <v>0</v>
      </c>
      <c r="C33" s="2">
        <v>0</v>
      </c>
      <c r="D33" s="2">
        <v>600</v>
      </c>
      <c r="E33" s="2">
        <v>900</v>
      </c>
      <c r="F33" s="6">
        <v>0</v>
      </c>
    </row>
    <row r="34" spans="1:6" ht="17.25" customHeight="1" thickBot="1" x14ac:dyDescent="0.25">
      <c r="A34" s="26" t="s">
        <v>53</v>
      </c>
      <c r="B34" s="16">
        <v>0</v>
      </c>
      <c r="C34" s="2">
        <v>0</v>
      </c>
      <c r="D34" s="2">
        <v>750</v>
      </c>
      <c r="E34" s="2" t="s">
        <v>54</v>
      </c>
      <c r="F34" s="6">
        <v>0</v>
      </c>
    </row>
    <row r="35" spans="1:6" ht="17.25" customHeight="1" thickBot="1" x14ac:dyDescent="0.25">
      <c r="A35" s="26" t="s">
        <v>55</v>
      </c>
      <c r="B35" s="16">
        <v>0</v>
      </c>
      <c r="C35" s="2">
        <v>0</v>
      </c>
      <c r="D35" s="2">
        <v>900</v>
      </c>
      <c r="E35" s="2" t="s">
        <v>56</v>
      </c>
      <c r="F35" s="6">
        <v>0</v>
      </c>
    </row>
    <row r="36" spans="1:6" ht="17.25" customHeight="1" thickBot="1" x14ac:dyDescent="0.25">
      <c r="A36" s="26" t="s">
        <v>57</v>
      </c>
      <c r="B36" s="16">
        <v>0</v>
      </c>
      <c r="C36" s="2">
        <v>600</v>
      </c>
      <c r="D36" s="2" t="s">
        <v>54</v>
      </c>
      <c r="E36" s="2" t="s">
        <v>58</v>
      </c>
      <c r="F36" s="6">
        <v>0</v>
      </c>
    </row>
    <row r="37" spans="1:6" ht="17.25" customHeight="1" thickBot="1" x14ac:dyDescent="0.25">
      <c r="A37" s="27" t="s">
        <v>59</v>
      </c>
      <c r="B37" s="19">
        <v>0</v>
      </c>
      <c r="C37" s="11">
        <v>750</v>
      </c>
      <c r="D37" s="11" t="s">
        <v>56</v>
      </c>
      <c r="E37" s="11" t="s">
        <v>38</v>
      </c>
      <c r="F37" s="12">
        <v>0</v>
      </c>
    </row>
    <row r="38" spans="1:6" ht="17.25" customHeight="1" thickBot="1" x14ac:dyDescent="0.25">
      <c r="A38" s="50" t="s">
        <v>60</v>
      </c>
      <c r="B38" s="51">
        <v>11040</v>
      </c>
      <c r="C38" s="54">
        <v>13500</v>
      </c>
      <c r="D38" s="54">
        <v>13260</v>
      </c>
      <c r="E38" s="54">
        <v>12150</v>
      </c>
      <c r="F38" s="56">
        <v>0</v>
      </c>
    </row>
    <row r="39" spans="1:6" ht="17.25" customHeight="1" thickBot="1" x14ac:dyDescent="0.25">
      <c r="A39" s="21" t="s">
        <v>61</v>
      </c>
      <c r="B39" s="17"/>
      <c r="C39" s="2" t="s">
        <v>62</v>
      </c>
      <c r="D39" s="2" t="s">
        <v>63</v>
      </c>
      <c r="E39" s="2" t="s">
        <v>64</v>
      </c>
      <c r="F39" s="7"/>
    </row>
    <row r="40" spans="1:6" ht="17.25" customHeight="1" thickBot="1" x14ac:dyDescent="0.25">
      <c r="A40" s="21" t="s">
        <v>65</v>
      </c>
      <c r="B40" s="17"/>
      <c r="C40" s="2" t="s">
        <v>66</v>
      </c>
      <c r="D40" s="2" t="s">
        <v>67</v>
      </c>
      <c r="E40" s="2" t="s">
        <v>68</v>
      </c>
      <c r="F40" s="7"/>
    </row>
    <row r="41" spans="1:6" ht="17.25" customHeight="1" thickBot="1" x14ac:dyDescent="0.25">
      <c r="A41" s="21" t="s">
        <v>69</v>
      </c>
      <c r="B41" s="16">
        <v>184</v>
      </c>
      <c r="C41" s="14" t="s">
        <v>70</v>
      </c>
      <c r="D41" s="14" t="s">
        <v>70</v>
      </c>
      <c r="E41" s="14" t="s">
        <v>70</v>
      </c>
      <c r="F41" s="6">
        <v>0</v>
      </c>
    </row>
    <row r="42" spans="1:6" ht="17.25" customHeight="1" thickBot="1" x14ac:dyDescent="0.25">
      <c r="A42" s="50" t="s">
        <v>71</v>
      </c>
      <c r="B42" s="51">
        <v>5340</v>
      </c>
      <c r="C42" s="54">
        <v>5220</v>
      </c>
      <c r="D42" s="54">
        <v>5220</v>
      </c>
      <c r="E42" s="54">
        <v>5220</v>
      </c>
      <c r="F42" s="56">
        <v>0</v>
      </c>
    </row>
    <row r="43" spans="1:6" ht="17.25" customHeight="1" thickBot="1" x14ac:dyDescent="0.25">
      <c r="A43" s="21" t="s">
        <v>91</v>
      </c>
      <c r="B43" s="16">
        <v>89</v>
      </c>
      <c r="C43" s="28">
        <v>1260</v>
      </c>
      <c r="D43" s="28">
        <v>1260</v>
      </c>
      <c r="E43" s="28">
        <v>1260</v>
      </c>
      <c r="F43" s="6">
        <v>0</v>
      </c>
    </row>
    <row r="44" spans="1:6" ht="17.25" customHeight="1" thickBot="1" x14ac:dyDescent="0.25">
      <c r="A44" s="21" t="s">
        <v>72</v>
      </c>
      <c r="B44" s="41"/>
      <c r="C44" s="41" t="s">
        <v>73</v>
      </c>
      <c r="D44" s="41" t="s">
        <v>73</v>
      </c>
      <c r="E44" s="41" t="s">
        <v>73</v>
      </c>
      <c r="F44" s="7" t="s">
        <v>93</v>
      </c>
    </row>
    <row r="45" spans="1:6" ht="17.25" hidden="1" customHeight="1" thickBot="1" x14ac:dyDescent="0.25">
      <c r="A45" s="21" t="s">
        <v>89</v>
      </c>
      <c r="B45" s="16">
        <v>49</v>
      </c>
      <c r="C45" s="28">
        <v>1560</v>
      </c>
      <c r="D45" s="28">
        <v>1560</v>
      </c>
      <c r="E45" s="28">
        <v>1560</v>
      </c>
      <c r="F45" s="7"/>
    </row>
    <row r="46" spans="1:6" ht="17.25" hidden="1" customHeight="1" thickBot="1" x14ac:dyDescent="0.25">
      <c r="A46" s="21" t="s">
        <v>74</v>
      </c>
      <c r="B46" s="17"/>
      <c r="C46" s="29" t="s">
        <v>75</v>
      </c>
      <c r="D46" s="29" t="s">
        <v>75</v>
      </c>
      <c r="E46" s="29" t="s">
        <v>75</v>
      </c>
      <c r="F46" s="7"/>
    </row>
    <row r="47" spans="1:6" ht="17.25" customHeight="1" thickBot="1" x14ac:dyDescent="0.25">
      <c r="A47" s="21" t="s">
        <v>90</v>
      </c>
      <c r="B47" s="16">
        <v>0</v>
      </c>
      <c r="C47" s="28">
        <v>1200</v>
      </c>
      <c r="D47" s="28">
        <v>1200</v>
      </c>
      <c r="E47" s="28">
        <v>1200</v>
      </c>
      <c r="F47" s="6">
        <v>0</v>
      </c>
    </row>
    <row r="48" spans="1:6" ht="17.25" customHeight="1" thickBot="1" x14ac:dyDescent="0.25">
      <c r="A48" s="21" t="s">
        <v>76</v>
      </c>
      <c r="B48" s="41"/>
      <c r="C48" s="41" t="s">
        <v>77</v>
      </c>
      <c r="D48" s="41" t="s">
        <v>77</v>
      </c>
      <c r="E48" s="41" t="s">
        <v>77</v>
      </c>
      <c r="F48" s="7" t="s">
        <v>93</v>
      </c>
    </row>
    <row r="49" spans="1:9" ht="17.25" customHeight="1" thickBot="1" x14ac:dyDescent="0.25">
      <c r="A49" s="22" t="s">
        <v>92</v>
      </c>
      <c r="B49" s="20">
        <v>0</v>
      </c>
      <c r="C49" s="9">
        <v>150</v>
      </c>
      <c r="D49" s="9">
        <v>150</v>
      </c>
      <c r="E49" s="9">
        <v>150</v>
      </c>
      <c r="F49" s="13">
        <v>0</v>
      </c>
    </row>
    <row r="50" spans="1:9" ht="17.25" customHeight="1" thickBot="1" x14ac:dyDescent="0.25">
      <c r="A50" s="33" t="s">
        <v>78</v>
      </c>
      <c r="B50" s="34">
        <f>SUM(B2,B7,B11,B17,B38,B42)</f>
        <v>51315</v>
      </c>
      <c r="C50" s="34">
        <f>SUM(C2,C7,C11,C17,C38,C42)</f>
        <v>73498</v>
      </c>
      <c r="D50" s="34">
        <f>SUM(D2,D7,D11,D17,D38,D42)</f>
        <v>63273</v>
      </c>
      <c r="E50" s="34">
        <f>SUM(E2,E7,E11,E17,E38,E42)</f>
        <v>61906</v>
      </c>
      <c r="F50" s="34">
        <f>SUM(F2,F7,F11,F17,F38,F42)</f>
        <v>125480</v>
      </c>
    </row>
    <row r="51" spans="1:9" ht="17.25" customHeight="1" thickBot="1" x14ac:dyDescent="0.25">
      <c r="A51" s="35" t="s">
        <v>79</v>
      </c>
      <c r="B51" s="36">
        <f>B50/60</f>
        <v>855.25</v>
      </c>
      <c r="C51" s="36">
        <f t="shared" ref="C51:F51" si="0">C50/60</f>
        <v>1224.9666666666667</v>
      </c>
      <c r="D51" s="36">
        <f t="shared" si="0"/>
        <v>1054.55</v>
      </c>
      <c r="E51" s="36">
        <f t="shared" si="0"/>
        <v>1031.7666666666667</v>
      </c>
      <c r="F51" s="36">
        <f t="shared" si="0"/>
        <v>2091.3333333333335</v>
      </c>
    </row>
    <row r="52" spans="1:9" ht="17.25" customHeight="1" x14ac:dyDescent="0.2">
      <c r="C52" s="30">
        <f>(C51-$B$51)/$B$51</f>
        <v>0.43229075319107479</v>
      </c>
      <c r="D52" s="30">
        <f t="shared" ref="D52:F52" si="1">(D51-$B$51)/$B$51</f>
        <v>0.23303127740426771</v>
      </c>
      <c r="E52" s="30">
        <f t="shared" si="1"/>
        <v>0.20639189320861345</v>
      </c>
      <c r="F52" s="30">
        <f t="shared" si="1"/>
        <v>1.4452889018805419</v>
      </c>
    </row>
    <row r="53" spans="1:9" ht="17.25" customHeight="1" x14ac:dyDescent="0.2"/>
    <row r="54" spans="1:9" ht="34.75" customHeight="1" x14ac:dyDescent="0.2">
      <c r="A54" s="37" t="s">
        <v>82</v>
      </c>
      <c r="B54" s="38" t="s">
        <v>0</v>
      </c>
      <c r="C54" s="38" t="s">
        <v>1</v>
      </c>
      <c r="D54" s="38" t="s">
        <v>2</v>
      </c>
      <c r="E54" s="38" t="s">
        <v>3</v>
      </c>
      <c r="F54" s="38" t="s">
        <v>4</v>
      </c>
    </row>
    <row r="55" spans="1:9" ht="17.25" customHeight="1" x14ac:dyDescent="0.2">
      <c r="A55" s="31" t="s">
        <v>83</v>
      </c>
      <c r="B55" s="32">
        <f>SUM(B2,B7)/60</f>
        <v>582.25</v>
      </c>
      <c r="C55" s="32">
        <f t="shared" ref="C55:F55" si="2">SUM(C2,C7)/60</f>
        <v>576.66666666666663</v>
      </c>
      <c r="D55" s="32">
        <f t="shared" si="2"/>
        <v>413.33333333333331</v>
      </c>
      <c r="E55" s="32">
        <f t="shared" si="2"/>
        <v>368.33333333333331</v>
      </c>
      <c r="F55" s="32">
        <f t="shared" si="2"/>
        <v>2091.3333333333335</v>
      </c>
    </row>
    <row r="56" spans="1:9" ht="17.25" customHeight="1" x14ac:dyDescent="0.2">
      <c r="A56" s="31" t="s">
        <v>84</v>
      </c>
      <c r="B56" s="32">
        <f>B11/60</f>
        <v>0</v>
      </c>
      <c r="C56" s="32">
        <f t="shared" ref="C56:F56" si="3">C11/60</f>
        <v>213.75</v>
      </c>
      <c r="D56" s="32">
        <f t="shared" si="3"/>
        <v>147.21666666666667</v>
      </c>
      <c r="E56" s="32">
        <f t="shared" si="3"/>
        <v>138.18333333333334</v>
      </c>
      <c r="F56" s="32">
        <f t="shared" si="3"/>
        <v>0</v>
      </c>
    </row>
    <row r="57" spans="1:9" ht="17.25" customHeight="1" x14ac:dyDescent="0.2">
      <c r="A57" s="31" t="s">
        <v>85</v>
      </c>
      <c r="B57" s="32">
        <f>B17/60</f>
        <v>0</v>
      </c>
      <c r="C57" s="32">
        <f t="shared" ref="C57:F57" si="4">C17/60</f>
        <v>122.55</v>
      </c>
      <c r="D57" s="32">
        <f t="shared" si="4"/>
        <v>186</v>
      </c>
      <c r="E57" s="32">
        <f t="shared" si="4"/>
        <v>235.75</v>
      </c>
      <c r="F57" s="32">
        <f t="shared" si="4"/>
        <v>0</v>
      </c>
    </row>
    <row r="58" spans="1:9" ht="17.25" customHeight="1" x14ac:dyDescent="0.2">
      <c r="A58" s="31" t="s">
        <v>86</v>
      </c>
      <c r="B58" s="32">
        <f>B38/60</f>
        <v>184</v>
      </c>
      <c r="C58" s="32">
        <f t="shared" ref="C58:F58" si="5">C38/60</f>
        <v>225</v>
      </c>
      <c r="D58" s="32">
        <f t="shared" si="5"/>
        <v>221</v>
      </c>
      <c r="E58" s="32">
        <f t="shared" si="5"/>
        <v>202.5</v>
      </c>
      <c r="F58" s="32">
        <f t="shared" si="5"/>
        <v>0</v>
      </c>
    </row>
    <row r="59" spans="1:9" ht="17.25" customHeight="1" x14ac:dyDescent="0.2">
      <c r="A59" s="31" t="s">
        <v>87</v>
      </c>
      <c r="B59" s="32">
        <f>B42/60</f>
        <v>89</v>
      </c>
      <c r="C59" s="32">
        <f t="shared" ref="C59:F59" si="6">C42/60</f>
        <v>87</v>
      </c>
      <c r="D59" s="32">
        <f t="shared" si="6"/>
        <v>87</v>
      </c>
      <c r="E59" s="32">
        <f t="shared" si="6"/>
        <v>87</v>
      </c>
      <c r="F59" s="32">
        <f t="shared" si="6"/>
        <v>0</v>
      </c>
    </row>
    <row r="60" spans="1:9" ht="17.25" customHeight="1" x14ac:dyDescent="0.2">
      <c r="A60" s="39" t="s">
        <v>88</v>
      </c>
      <c r="B60" s="40">
        <f>SUM(B55:B59)</f>
        <v>855.25</v>
      </c>
      <c r="C60" s="40">
        <f t="shared" ref="C60:F60" si="7">SUM(C55:C59)</f>
        <v>1224.9666666666667</v>
      </c>
      <c r="D60" s="40">
        <f t="shared" si="7"/>
        <v>1054.55</v>
      </c>
      <c r="E60" s="40">
        <f t="shared" si="7"/>
        <v>1031.7666666666667</v>
      </c>
      <c r="F60" s="40">
        <f t="shared" si="7"/>
        <v>2091.3333333333335</v>
      </c>
    </row>
    <row r="61" spans="1:9" x14ac:dyDescent="0.2">
      <c r="C61" s="30">
        <f>(C60-$B$60)/$B$60</f>
        <v>0.43229075319107479</v>
      </c>
      <c r="D61" s="30">
        <f t="shared" ref="D61:F61" si="8">(D60-$B$60)/$B$60</f>
        <v>0.23303127740426771</v>
      </c>
      <c r="E61" s="30">
        <f t="shared" si="8"/>
        <v>0.20639189320861345</v>
      </c>
      <c r="F61" s="30">
        <f t="shared" si="8"/>
        <v>1.4452889018805419</v>
      </c>
    </row>
    <row r="62" spans="1:9" x14ac:dyDescent="0.2">
      <c r="A62" s="57" t="s">
        <v>94</v>
      </c>
      <c r="B62" s="61" t="s">
        <v>95</v>
      </c>
      <c r="C62" s="57"/>
      <c r="D62" s="57"/>
      <c r="E62" s="58"/>
      <c r="G62" s="59"/>
      <c r="H62" s="58"/>
      <c r="I62" s="60"/>
    </row>
  </sheetData>
  <hyperlinks>
    <hyperlink ref="B6" r:id="rId1"/>
    <hyperlink ref="F6" r:id="rId2"/>
    <hyperlink ref="D9" r:id="rId3" display="https://www.otomoto.pl/osobowe/renault/clio/od-2016/?search%5Bfilter_float_year%3Ato%5D=2016&amp;search%5Bfilter_float_mileage%3Ato%5D=50000&amp;search%5Bfilter_float_engine_power%3Afrom%5D=80&amp;search%5Bfilter_enum_fuel_type%5D%5B0%5D=petrol&amp;search%5Bfilter_enum_country_origin%5D%5B0%5D=pl&amp;search%5Border%5D=filter_float_price%3Aasc&amp;search%5Bbrand_program_id%5D%5B0%5D=&amp;search%5Bcountry%5D="/>
    <hyperlink ref="E9" r:id="rId4" display="https://www.otomoto.pl/osobowe/renault/clio/od-2014/?search%5Bfilter_float_year%3Ato%5D=2014&amp;search%5Bfilter_float_mileage%3Ato%5D=100000&amp;search%5Bfilter_enum_fuel_type%5D%5B0%5D=petrol&amp;search%5Bfilter_enum_country_origin%5D%5B0%5D=pl&amp;search%5Border%5D=filter_float_price%3Aasc&amp;search%5Bbrand_program_id%5D%5B0%5D=&amp;search%5Bcountry%5D="/>
    <hyperlink ref="C44" r:id="rId5" location="235043238" display="https://www.oponeo.pl/dane-opony/uniroyal-ms-plus-77-195-55-r16-87-h - 235043238"/>
    <hyperlink ref="D44" r:id="rId6" location="235043238" display="https://www.oponeo.pl/dane-opony/uniroyal-ms-plus-77-195-55-r16-87-h - 235043238"/>
    <hyperlink ref="E44" r:id="rId7" location="235043238" display="https://www.oponeo.pl/dane-opony/uniroyal-ms-plus-77-195-55-r16-87-h - 235043238"/>
    <hyperlink ref="C46" r:id="rId8"/>
    <hyperlink ref="D46" r:id="rId9"/>
    <hyperlink ref="E46" r:id="rId10"/>
    <hyperlink ref="C48" r:id="rId11"/>
    <hyperlink ref="D48" r:id="rId12"/>
    <hyperlink ref="E48" r:id="rId13"/>
    <hyperlink ref="B62" r:id="rId14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Samochód na abonament a kredyt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Żebrowski</dc:creator>
  <cp:lastModifiedBy>Użytkownik Microsoft Office</cp:lastModifiedBy>
  <dcterms:created xsi:type="dcterms:W3CDTF">2019-02-20T21:31:00Z</dcterms:created>
  <dcterms:modified xsi:type="dcterms:W3CDTF">2019-03-25T16:21:08Z</dcterms:modified>
</cp:coreProperties>
</file>