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915"/>
  <workbookPr autoCompressPictures="0"/>
  <bookViews>
    <workbookView xWindow="0" yWindow="0" windowWidth="25600" windowHeight="14060"/>
  </bookViews>
  <sheets>
    <sheet name="Arkusz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Q16" i="1"/>
  <c r="Q17" i="1"/>
  <c r="S18" i="1"/>
  <c r="S19" i="1"/>
  <c r="S20" i="1"/>
  <c r="S21" i="1"/>
  <c r="S22" i="1"/>
  <c r="S23" i="1"/>
  <c r="S24" i="1"/>
  <c r="S25" i="1"/>
  <c r="S17" i="1"/>
  <c r="L18" i="1"/>
  <c r="L19" i="1"/>
  <c r="L20" i="1"/>
  <c r="L21" i="1"/>
  <c r="L17" i="1"/>
  <c r="E18" i="1"/>
  <c r="E19" i="1"/>
  <c r="E20" i="1"/>
  <c r="E21" i="1"/>
  <c r="E22" i="1"/>
  <c r="E23" i="1"/>
  <c r="E24" i="1"/>
  <c r="E25" i="1"/>
  <c r="E26" i="1"/>
  <c r="E27" i="1"/>
  <c r="E17" i="1"/>
  <c r="E11" i="1"/>
  <c r="F11" i="1"/>
  <c r="D11" i="1"/>
  <c r="Q18" i="1"/>
  <c r="Q19" i="1"/>
  <c r="Q20" i="1"/>
  <c r="Q21" i="1"/>
  <c r="Q22" i="1"/>
  <c r="Q23" i="1"/>
  <c r="Q24" i="1"/>
  <c r="Q25" i="1"/>
  <c r="Q26" i="1"/>
  <c r="J16" i="1"/>
  <c r="J17" i="1"/>
  <c r="J18" i="1"/>
  <c r="J19" i="1"/>
  <c r="J20" i="1"/>
  <c r="J21" i="1"/>
  <c r="J22" i="1"/>
  <c r="C16" i="1"/>
  <c r="C17" i="1"/>
  <c r="C18" i="1"/>
  <c r="D18" i="1"/>
  <c r="F18" i="1"/>
  <c r="G18" i="1"/>
  <c r="K17" i="1"/>
  <c r="M17" i="1"/>
  <c r="N17" i="1"/>
  <c r="R17" i="1"/>
  <c r="T17" i="1"/>
  <c r="U17" i="1"/>
  <c r="R18" i="1"/>
  <c r="K18" i="1"/>
  <c r="D17" i="1"/>
  <c r="F17" i="1"/>
  <c r="G17" i="1"/>
  <c r="C19" i="1"/>
  <c r="D19" i="1"/>
  <c r="F19" i="1"/>
  <c r="G19" i="1"/>
  <c r="T18" i="1"/>
  <c r="U18" i="1"/>
  <c r="R19" i="1"/>
  <c r="M18" i="1"/>
  <c r="N18" i="1"/>
  <c r="K19" i="1"/>
  <c r="C20" i="1"/>
  <c r="D20" i="1"/>
  <c r="F20" i="1"/>
  <c r="G20" i="1"/>
  <c r="T19" i="1"/>
  <c r="U19" i="1"/>
  <c r="R20" i="1"/>
  <c r="M19" i="1"/>
  <c r="N19" i="1"/>
  <c r="K20" i="1"/>
  <c r="C21" i="1"/>
  <c r="D21" i="1"/>
  <c r="F21" i="1"/>
  <c r="G21" i="1"/>
  <c r="R21" i="1"/>
  <c r="T20" i="1"/>
  <c r="U20" i="1"/>
  <c r="K21" i="1"/>
  <c r="M20" i="1"/>
  <c r="N20" i="1"/>
  <c r="C22" i="1"/>
  <c r="D22" i="1"/>
  <c r="F22" i="1"/>
  <c r="G22" i="1"/>
  <c r="R22" i="1"/>
  <c r="T21" i="1"/>
  <c r="U21" i="1"/>
  <c r="K22" i="1"/>
  <c r="M21" i="1"/>
  <c r="N21" i="1"/>
  <c r="C23" i="1"/>
  <c r="D23" i="1"/>
  <c r="F23" i="1"/>
  <c r="G23" i="1"/>
  <c r="R23" i="1"/>
  <c r="T22" i="1"/>
  <c r="U22" i="1"/>
  <c r="M22" i="1"/>
  <c r="N22" i="1"/>
  <c r="C24" i="1"/>
  <c r="D24" i="1"/>
  <c r="F24" i="1"/>
  <c r="G24" i="1"/>
  <c r="T23" i="1"/>
  <c r="U23" i="1"/>
  <c r="R24" i="1"/>
  <c r="C25" i="1"/>
  <c r="D25" i="1"/>
  <c r="F25" i="1"/>
  <c r="G25" i="1"/>
  <c r="T24" i="1"/>
  <c r="U24" i="1"/>
  <c r="R25" i="1"/>
  <c r="C26" i="1"/>
  <c r="D26" i="1"/>
  <c r="F26" i="1"/>
  <c r="G26" i="1"/>
  <c r="R26" i="1"/>
  <c r="T25" i="1"/>
  <c r="U25" i="1"/>
  <c r="C27" i="1"/>
  <c r="D27" i="1"/>
  <c r="F27" i="1"/>
  <c r="G27" i="1"/>
  <c r="T26" i="1"/>
  <c r="U26" i="1"/>
  <c r="C28" i="1"/>
  <c r="D28" i="1"/>
  <c r="F28" i="1"/>
  <c r="G28" i="1"/>
</calcChain>
</file>

<file path=xl/sharedStrings.xml><?xml version="1.0" encoding="utf-8"?>
<sst xmlns="http://schemas.openxmlformats.org/spreadsheetml/2006/main" count="78" uniqueCount="37">
  <si>
    <t>ROD - 12 lat</t>
  </si>
  <si>
    <t>DOS - 10 lat</t>
  </si>
  <si>
    <t>oprocentowanie w 1. roku:</t>
  </si>
  <si>
    <t>marża odsetkowa od 2. roku:</t>
  </si>
  <si>
    <t>oprocentowanie od 2. roku:</t>
  </si>
  <si>
    <t>Zainwestowana kwota:</t>
  </si>
  <si>
    <t xml:space="preserve">Zakładana inflacja: </t>
  </si>
  <si>
    <t>Wartość inwestycji</t>
  </si>
  <si>
    <t>Liczba zakupionych obligacji:</t>
  </si>
  <si>
    <t>Nominalna wartość jednej obligacji:</t>
  </si>
  <si>
    <t>Opłata za wcześniejszy wykup</t>
  </si>
  <si>
    <t>n/a</t>
  </si>
  <si>
    <t xml:space="preserve"> - wpisz liczbę obligacji, które chcesz kupić. Jedna sztuka kosztuje 100 zł</t>
  </si>
  <si>
    <t xml:space="preserve">Pełny artykuł znajdziesz na blogu Finanse Bardzo Osobiste: </t>
  </si>
  <si>
    <t xml:space="preserve"> - cel inflacyjny NBP to 2,5% w skali roku, możesz tu wprowadzić własne założenia</t>
  </si>
  <si>
    <t>po 1. roku:</t>
  </si>
  <si>
    <t>po 2. roku:</t>
  </si>
  <si>
    <t>po 3. roku:</t>
  </si>
  <si>
    <t>po 4. roku:</t>
  </si>
  <si>
    <t>po 5. roku:</t>
  </si>
  <si>
    <t>po 6. roku:</t>
  </si>
  <si>
    <t>po 7. roku:</t>
  </si>
  <si>
    <t>po 8. roku:</t>
  </si>
  <si>
    <t>po 9. roku:</t>
  </si>
  <si>
    <t>po 10. roku:</t>
  </si>
  <si>
    <t>po 11. roku:</t>
  </si>
  <si>
    <t>po 12. roku:</t>
  </si>
  <si>
    <t>maz. opłata za wcześniejszy wykup 1 sztuki:</t>
  </si>
  <si>
    <t>Dane według listów emisyjnych z dnia 2016-11-22:</t>
  </si>
  <si>
    <t>Podatek Belki</t>
  </si>
  <si>
    <t>Zarobione odsetki</t>
  </si>
  <si>
    <t>Zysk netto (na rękę):</t>
  </si>
  <si>
    <t>start:</t>
  </si>
  <si>
    <t>Przewiń arkusz w prawo --&gt;&gt;&gt;</t>
  </si>
  <si>
    <t xml:space="preserve"> http://marciniwuc.com/rodzinne-obligacje-skarbowe/</t>
  </si>
  <si>
    <t>ROS - 6 lat</t>
  </si>
  <si>
    <t>ROS 6 - 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</si>
</sst>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10" fontId="0" fillId="2" borderId="0" xfId="0" applyNumberFormat="1" applyFill="1"/>
    <xf numFmtId="164" fontId="0" fillId="4" borderId="0" xfId="0" applyNumberFormat="1" applyFill="1"/>
    <xf numFmtId="164" fontId="0" fillId="0" borderId="0" xfId="0" applyNumberFormat="1" applyFill="1"/>
    <xf numFmtId="0" fontId="0" fillId="2" borderId="0" xfId="0" applyFill="1"/>
    <xf numFmtId="164" fontId="0" fillId="5" borderId="0" xfId="0" applyNumberFormat="1" applyFill="1"/>
    <xf numFmtId="10" fontId="0" fillId="5" borderId="1" xfId="0" applyNumberFormat="1" applyFill="1" applyBorder="1"/>
    <xf numFmtId="0" fontId="0" fillId="5" borderId="1" xfId="0" applyFill="1" applyBorder="1"/>
    <xf numFmtId="0" fontId="0" fillId="5" borderId="0" xfId="0" applyFill="1"/>
    <xf numFmtId="0" fontId="1" fillId="6" borderId="1" xfId="0" applyFont="1" applyFill="1" applyBorder="1" applyAlignment="1">
      <alignment horizontal="center"/>
    </xf>
    <xf numFmtId="0" fontId="2" fillId="4" borderId="0" xfId="0" applyFont="1" applyFill="1"/>
    <xf numFmtId="0" fontId="0" fillId="4" borderId="0" xfId="0" applyFill="1"/>
    <xf numFmtId="164" fontId="0" fillId="5" borderId="1" xfId="0" applyNumberFormat="1" applyFill="1" applyBorder="1"/>
    <xf numFmtId="164" fontId="0" fillId="7" borderId="0" xfId="0" applyNumberFormat="1" applyFill="1"/>
    <xf numFmtId="0" fontId="0" fillId="3" borderId="1" xfId="0" applyFill="1" applyBorder="1" applyAlignment="1">
      <alignment horizontal="justify"/>
    </xf>
    <xf numFmtId="9" fontId="0" fillId="3" borderId="0" xfId="0" applyNumberFormat="1" applyFill="1"/>
    <xf numFmtId="0" fontId="0" fillId="0" borderId="0" xfId="0" applyFill="1"/>
    <xf numFmtId="0" fontId="0" fillId="0" borderId="2" xfId="0" applyBorder="1"/>
    <xf numFmtId="164" fontId="0" fillId="0" borderId="3" xfId="0" applyNumberFormat="1" applyBorder="1"/>
    <xf numFmtId="164" fontId="0" fillId="7" borderId="4" xfId="0" applyNumberFormat="1" applyFill="1" applyBorder="1"/>
    <xf numFmtId="164" fontId="3" fillId="3" borderId="3" xfId="0" applyNumberFormat="1" applyFont="1" applyFill="1" applyBorder="1"/>
    <xf numFmtId="164" fontId="0" fillId="3" borderId="3" xfId="0" applyNumberFormat="1" applyFill="1" applyBorder="1"/>
    <xf numFmtId="0" fontId="4" fillId="8" borderId="0" xfId="0" applyFont="1" applyFill="1"/>
    <xf numFmtId="8" fontId="0" fillId="4" borderId="0" xfId="0" applyNumberFormat="1" applyFill="1"/>
    <xf numFmtId="0" fontId="6" fillId="4" borderId="0" xfId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rciniwuc.com/rodzinne-obligacje-skarbow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zoomScale="150" zoomScaleNormal="150" zoomScalePageLayoutView="150" workbookViewId="0">
      <selection activeCell="B3" sqref="B3"/>
    </sheetView>
  </sheetViews>
  <sheetFormatPr baseColWidth="10" defaultColWidth="8.83203125" defaultRowHeight="14" x14ac:dyDescent="0"/>
  <cols>
    <col min="1" max="3" width="11.5" customWidth="1"/>
    <col min="4" max="4" width="11.33203125" customWidth="1"/>
    <col min="5" max="5" width="10.1640625" customWidth="1"/>
    <col min="6" max="6" width="10.5" customWidth="1"/>
    <col min="7" max="7" width="13.1640625" customWidth="1"/>
    <col min="8" max="8" width="11.33203125" customWidth="1"/>
    <col min="9" max="9" width="10.5" customWidth="1"/>
    <col min="10" max="10" width="12.6640625" customWidth="1"/>
    <col min="12" max="12" width="11.1640625" customWidth="1"/>
    <col min="13" max="13" width="10.1640625" customWidth="1"/>
    <col min="16" max="16" width="10.5" customWidth="1"/>
    <col min="17" max="17" width="11.83203125" customWidth="1"/>
    <col min="18" max="18" width="13.1640625" customWidth="1"/>
    <col min="19" max="19" width="11.1640625" customWidth="1"/>
    <col min="20" max="20" width="10.6640625" customWidth="1"/>
    <col min="23" max="23" width="11.5" customWidth="1"/>
  </cols>
  <sheetData>
    <row r="1" spans="1:24">
      <c r="A1" s="11" t="s">
        <v>13</v>
      </c>
      <c r="B1" s="11"/>
      <c r="C1" s="11"/>
      <c r="D1" s="12"/>
      <c r="E1" s="25" t="s">
        <v>34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>
      <c r="A3" s="9" t="s">
        <v>8</v>
      </c>
      <c r="B3" s="9"/>
      <c r="C3" s="9"/>
      <c r="D3" s="5">
        <v>10</v>
      </c>
      <c r="E3" s="12" t="s">
        <v>12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>
      <c r="A4" s="9" t="s">
        <v>9</v>
      </c>
      <c r="B4" s="9"/>
      <c r="C4" s="9"/>
      <c r="D4" s="6">
        <v>100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>
      <c r="A5" s="9" t="s">
        <v>5</v>
      </c>
      <c r="B5" s="9"/>
      <c r="C5" s="9"/>
      <c r="D5" s="6">
        <f>D3*D4</f>
        <v>1000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>
      <c r="A6" s="9" t="s">
        <v>6</v>
      </c>
      <c r="B6" s="9"/>
      <c r="C6" s="9"/>
      <c r="D6" s="2">
        <v>2.5000000000000001E-2</v>
      </c>
      <c r="E6" s="12" t="s">
        <v>14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>
      <c r="A8" s="12" t="s">
        <v>28</v>
      </c>
      <c r="B8" s="12"/>
      <c r="C8" s="12"/>
      <c r="D8" s="10" t="s">
        <v>0</v>
      </c>
      <c r="E8" s="10" t="s">
        <v>36</v>
      </c>
      <c r="F8" s="10" t="s">
        <v>1</v>
      </c>
      <c r="G8" s="12"/>
      <c r="H8" s="12"/>
      <c r="I8" s="12"/>
      <c r="J8" s="12"/>
      <c r="K8" s="1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>
      <c r="A9" s="8" t="s">
        <v>2</v>
      </c>
      <c r="B9" s="8"/>
      <c r="C9" s="8"/>
      <c r="D9" s="7">
        <v>0.03</v>
      </c>
      <c r="E9" s="7">
        <v>2.5999999999999999E-2</v>
      </c>
      <c r="F9" s="7">
        <v>2.5000000000000001E-2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8" t="s">
        <v>3</v>
      </c>
      <c r="B10" s="8"/>
      <c r="C10" s="8"/>
      <c r="D10" s="7">
        <v>0.02</v>
      </c>
      <c r="E10" s="7">
        <v>1.7500000000000002E-2</v>
      </c>
      <c r="F10" s="7">
        <v>1.4999999999999999E-2</v>
      </c>
      <c r="G10" s="23" t="s">
        <v>33</v>
      </c>
      <c r="H10" s="23"/>
      <c r="I10" s="23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8" t="s">
        <v>4</v>
      </c>
      <c r="B11" s="8"/>
      <c r="C11" s="8"/>
      <c r="D11" s="7">
        <f>$D$6+D10</f>
        <v>4.4999999999999998E-2</v>
      </c>
      <c r="E11" s="7">
        <f t="shared" ref="E11:F11" si="0">$D$6+E10</f>
        <v>4.2500000000000003E-2</v>
      </c>
      <c r="F11" s="7">
        <f t="shared" si="0"/>
        <v>0.04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>
      <c r="A12" s="8" t="s">
        <v>27</v>
      </c>
      <c r="B12" s="8"/>
      <c r="C12" s="8"/>
      <c r="D12" s="13">
        <v>2</v>
      </c>
      <c r="E12" s="13">
        <v>0.7</v>
      </c>
      <c r="F12" s="13">
        <v>2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>
      <c r="A14" s="12"/>
      <c r="B14" s="12"/>
      <c r="C14" s="12"/>
      <c r="D14" s="12"/>
      <c r="F14" s="16">
        <v>0.19</v>
      </c>
      <c r="G14" s="12"/>
      <c r="H14" s="12"/>
      <c r="I14" s="12"/>
      <c r="J14" s="12"/>
      <c r="K14" s="12"/>
      <c r="M14" s="16">
        <v>0.19</v>
      </c>
      <c r="O14" s="12"/>
      <c r="P14" s="12"/>
      <c r="Q14" s="12"/>
      <c r="R14" s="12"/>
      <c r="T14" s="16">
        <v>0.19</v>
      </c>
      <c r="U14" s="12"/>
    </row>
    <row r="15" spans="1:24" ht="42">
      <c r="A15" s="12"/>
      <c r="B15" s="10" t="s">
        <v>0</v>
      </c>
      <c r="C15" s="15" t="s">
        <v>7</v>
      </c>
      <c r="D15" s="15" t="s">
        <v>30</v>
      </c>
      <c r="E15" s="15" t="s">
        <v>10</v>
      </c>
      <c r="F15" s="15" t="s">
        <v>29</v>
      </c>
      <c r="G15" s="15" t="s">
        <v>31</v>
      </c>
      <c r="H15" s="12"/>
      <c r="I15" s="10" t="s">
        <v>35</v>
      </c>
      <c r="J15" s="15" t="s">
        <v>7</v>
      </c>
      <c r="K15" s="15" t="s">
        <v>30</v>
      </c>
      <c r="L15" s="15" t="s">
        <v>10</v>
      </c>
      <c r="M15" s="15" t="s">
        <v>29</v>
      </c>
      <c r="N15" s="15" t="s">
        <v>31</v>
      </c>
      <c r="O15" s="12"/>
      <c r="P15" s="10" t="s">
        <v>1</v>
      </c>
      <c r="Q15" s="15" t="s">
        <v>7</v>
      </c>
      <c r="R15" s="15" t="s">
        <v>30</v>
      </c>
      <c r="S15" s="15" t="s">
        <v>10</v>
      </c>
      <c r="T15" s="15" t="s">
        <v>29</v>
      </c>
      <c r="U15" s="15" t="s">
        <v>31</v>
      </c>
      <c r="V15" s="12"/>
    </row>
    <row r="16" spans="1:24">
      <c r="A16" s="12"/>
      <c r="B16" t="s">
        <v>32</v>
      </c>
      <c r="C16" s="1">
        <f>$D$5</f>
        <v>1000</v>
      </c>
      <c r="D16" t="s">
        <v>11</v>
      </c>
      <c r="E16" t="s">
        <v>11</v>
      </c>
      <c r="F16" t="s">
        <v>11</v>
      </c>
      <c r="G16" t="s">
        <v>11</v>
      </c>
      <c r="H16" s="12"/>
      <c r="I16" t="s">
        <v>32</v>
      </c>
      <c r="J16" s="1">
        <f>$D$5</f>
        <v>1000</v>
      </c>
      <c r="K16" t="s">
        <v>11</v>
      </c>
      <c r="L16" t="s">
        <v>11</v>
      </c>
      <c r="M16" t="s">
        <v>11</v>
      </c>
      <c r="N16" t="s">
        <v>11</v>
      </c>
      <c r="O16" s="12"/>
      <c r="P16" t="s">
        <v>32</v>
      </c>
      <c r="Q16" s="1">
        <f>$D$5</f>
        <v>1000</v>
      </c>
      <c r="R16" t="s">
        <v>11</v>
      </c>
      <c r="S16" t="s">
        <v>11</v>
      </c>
      <c r="T16" t="s">
        <v>11</v>
      </c>
      <c r="U16" t="s">
        <v>11</v>
      </c>
      <c r="V16" s="12"/>
    </row>
    <row r="17" spans="1:24">
      <c r="A17" s="12"/>
      <c r="B17" t="s">
        <v>15</v>
      </c>
      <c r="C17" s="1">
        <f>C16*(1+D9)</f>
        <v>1030</v>
      </c>
      <c r="D17" s="1">
        <f>C17-$C$16</f>
        <v>30</v>
      </c>
      <c r="E17" s="1">
        <f>$D$3*$D$12</f>
        <v>20</v>
      </c>
      <c r="F17" s="1">
        <f>(D17-E17)*$F$14</f>
        <v>1.9</v>
      </c>
      <c r="G17" s="14">
        <f>D17-E17-F17</f>
        <v>8.1</v>
      </c>
      <c r="H17" s="12"/>
      <c r="I17" t="s">
        <v>15</v>
      </c>
      <c r="J17" s="1">
        <f>J16*(1+E9)</f>
        <v>1026</v>
      </c>
      <c r="K17" s="1">
        <f>J17-$C$16</f>
        <v>26</v>
      </c>
      <c r="L17" s="1">
        <f>$D$3*$E$12</f>
        <v>7</v>
      </c>
      <c r="M17" s="1">
        <f>(K17-L17)*$F$14</f>
        <v>3.61</v>
      </c>
      <c r="N17" s="14">
        <f>K17-L17-M17</f>
        <v>15.39</v>
      </c>
      <c r="O17" s="3"/>
      <c r="P17" t="s">
        <v>15</v>
      </c>
      <c r="Q17" s="1">
        <f>Q16*(1+$F$9)</f>
        <v>1025</v>
      </c>
      <c r="R17" s="1">
        <f>Q17-$C$16</f>
        <v>25</v>
      </c>
      <c r="S17" s="1">
        <f>$D$3*$F$12</f>
        <v>20</v>
      </c>
      <c r="T17" s="1">
        <f>(R17-S17)*$F$14</f>
        <v>0.95</v>
      </c>
      <c r="U17" s="14">
        <f>R17-S17-T17</f>
        <v>4.05</v>
      </c>
      <c r="V17" s="12"/>
    </row>
    <row r="18" spans="1:24">
      <c r="A18" s="12"/>
      <c r="B18" t="s">
        <v>16</v>
      </c>
      <c r="C18" s="1">
        <f>C17*(1+$D$11)</f>
        <v>1076.3499999999999</v>
      </c>
      <c r="D18" s="1">
        <f t="shared" ref="D18:D28" si="1">C18-$C$16</f>
        <v>76.349999999999909</v>
      </c>
      <c r="E18" s="1">
        <f t="shared" ref="E18:E27" si="2">$D$3*$D$12</f>
        <v>20</v>
      </c>
      <c r="F18" s="1">
        <f t="shared" ref="F18:F28" si="3">(D18-E18)*$F$14</f>
        <v>10.706499999999982</v>
      </c>
      <c r="G18" s="14">
        <f t="shared" ref="G18:G27" si="4">D18-E18-F18</f>
        <v>45.643499999999925</v>
      </c>
      <c r="H18" s="12"/>
      <c r="I18" t="s">
        <v>16</v>
      </c>
      <c r="J18" s="1">
        <f>J17*(1+$E$11)</f>
        <v>1069.605</v>
      </c>
      <c r="K18" s="1">
        <f t="shared" ref="K18:K22" si="5">J18-$C$16</f>
        <v>69.605000000000018</v>
      </c>
      <c r="L18" s="1">
        <f t="shared" ref="L18:L21" si="6">$D$3*$E$12</f>
        <v>7</v>
      </c>
      <c r="M18" s="1">
        <f t="shared" ref="M18:M22" si="7">(K18-L18)*$F$14</f>
        <v>11.894950000000003</v>
      </c>
      <c r="N18" s="14">
        <f t="shared" ref="N18:N22" si="8">K18-L18-M18</f>
        <v>50.710050000000017</v>
      </c>
      <c r="O18" s="3"/>
      <c r="P18" t="s">
        <v>16</v>
      </c>
      <c r="Q18" s="1">
        <f>Q17*(1+$F$11)</f>
        <v>1066</v>
      </c>
      <c r="R18" s="1">
        <f t="shared" ref="R18:R26" si="9">Q18-$C$16</f>
        <v>66</v>
      </c>
      <c r="S18" s="1">
        <f t="shared" ref="S18:S25" si="10">$D$3*$F$12</f>
        <v>20</v>
      </c>
      <c r="T18" s="1">
        <f t="shared" ref="T18:T26" si="11">(R18-S18)*$F$14</f>
        <v>8.74</v>
      </c>
      <c r="U18" s="14">
        <f t="shared" ref="U18:U26" si="12">R18-S18-T18</f>
        <v>37.26</v>
      </c>
      <c r="V18" s="12"/>
    </row>
    <row r="19" spans="1:24">
      <c r="A19" s="12"/>
      <c r="B19" t="s">
        <v>17</v>
      </c>
      <c r="C19" s="1">
        <f t="shared" ref="C19:C28" si="13">C18*(1+$D$11)</f>
        <v>1124.7857499999998</v>
      </c>
      <c r="D19" s="1">
        <f t="shared" si="1"/>
        <v>124.78574999999978</v>
      </c>
      <c r="E19" s="1">
        <f t="shared" si="2"/>
        <v>20</v>
      </c>
      <c r="F19" s="1">
        <f t="shared" si="3"/>
        <v>19.909292499999957</v>
      </c>
      <c r="G19" s="14">
        <f t="shared" si="4"/>
        <v>84.876457499999816</v>
      </c>
      <c r="H19" s="12"/>
      <c r="I19" t="s">
        <v>17</v>
      </c>
      <c r="J19" s="1">
        <f t="shared" ref="J19:J22" si="14">J18*(1+$E$11)</f>
        <v>1115.0632125</v>
      </c>
      <c r="K19" s="1">
        <f t="shared" si="5"/>
        <v>115.06321249999996</v>
      </c>
      <c r="L19" s="1">
        <f t="shared" si="6"/>
        <v>7</v>
      </c>
      <c r="M19" s="1">
        <f t="shared" si="7"/>
        <v>20.532010374999992</v>
      </c>
      <c r="N19" s="14">
        <f t="shared" si="8"/>
        <v>87.531202124999965</v>
      </c>
      <c r="O19" s="3"/>
      <c r="P19" t="s">
        <v>17</v>
      </c>
      <c r="Q19" s="1">
        <f t="shared" ref="Q19:Q26" si="15">Q18*(1+$F$11)</f>
        <v>1108.6400000000001</v>
      </c>
      <c r="R19" s="1">
        <f t="shared" si="9"/>
        <v>108.6400000000001</v>
      </c>
      <c r="S19" s="1">
        <f t="shared" si="10"/>
        <v>20</v>
      </c>
      <c r="T19" s="1">
        <f t="shared" si="11"/>
        <v>16.841600000000017</v>
      </c>
      <c r="U19" s="14">
        <f t="shared" si="12"/>
        <v>71.798400000000086</v>
      </c>
      <c r="V19" s="12"/>
    </row>
    <row r="20" spans="1:24">
      <c r="A20" s="12"/>
      <c r="B20" t="s">
        <v>18</v>
      </c>
      <c r="C20" s="1">
        <f t="shared" si="13"/>
        <v>1175.4011087499996</v>
      </c>
      <c r="D20" s="1">
        <f t="shared" si="1"/>
        <v>175.40110874999959</v>
      </c>
      <c r="E20" s="1">
        <f t="shared" si="2"/>
        <v>20</v>
      </c>
      <c r="F20" s="1">
        <f t="shared" si="3"/>
        <v>29.526210662499924</v>
      </c>
      <c r="G20" s="14">
        <f t="shared" si="4"/>
        <v>125.87489808749967</v>
      </c>
      <c r="H20" s="12"/>
      <c r="I20" t="s">
        <v>18</v>
      </c>
      <c r="J20" s="1">
        <f t="shared" si="14"/>
        <v>1162.45339903125</v>
      </c>
      <c r="K20" s="1">
        <f t="shared" si="5"/>
        <v>162.45339903125</v>
      </c>
      <c r="L20" s="1">
        <f t="shared" si="6"/>
        <v>7</v>
      </c>
      <c r="M20" s="1">
        <f t="shared" si="7"/>
        <v>29.536145815937502</v>
      </c>
      <c r="N20" s="14">
        <f t="shared" si="8"/>
        <v>125.9172532153125</v>
      </c>
      <c r="O20" s="3"/>
      <c r="P20" t="s">
        <v>18</v>
      </c>
      <c r="Q20" s="1">
        <f t="shared" si="15"/>
        <v>1152.9856000000002</v>
      </c>
      <c r="R20" s="1">
        <f t="shared" si="9"/>
        <v>152.9856000000002</v>
      </c>
      <c r="S20" s="1">
        <f t="shared" si="10"/>
        <v>20</v>
      </c>
      <c r="T20" s="1">
        <f t="shared" si="11"/>
        <v>25.26726400000004</v>
      </c>
      <c r="U20" s="14">
        <f t="shared" si="12"/>
        <v>107.71833600000016</v>
      </c>
      <c r="V20" s="12"/>
    </row>
    <row r="21" spans="1:24" ht="15" thickBot="1">
      <c r="A21" s="12"/>
      <c r="B21" t="s">
        <v>19</v>
      </c>
      <c r="C21" s="1">
        <f t="shared" si="13"/>
        <v>1228.2941586437496</v>
      </c>
      <c r="D21" s="1">
        <f t="shared" si="1"/>
        <v>228.2941586437496</v>
      </c>
      <c r="E21" s="1">
        <f t="shared" si="2"/>
        <v>20</v>
      </c>
      <c r="F21" s="1">
        <f t="shared" si="3"/>
        <v>39.575890142312424</v>
      </c>
      <c r="G21" s="14">
        <f t="shared" si="4"/>
        <v>168.71826850143717</v>
      </c>
      <c r="H21" s="12"/>
      <c r="I21" t="s">
        <v>19</v>
      </c>
      <c r="J21" s="1">
        <f t="shared" si="14"/>
        <v>1211.8576684900781</v>
      </c>
      <c r="K21" s="1">
        <f t="shared" si="5"/>
        <v>211.85766849007814</v>
      </c>
      <c r="L21" s="1">
        <f t="shared" si="6"/>
        <v>7</v>
      </c>
      <c r="M21" s="1">
        <f t="shared" si="7"/>
        <v>38.922957013114846</v>
      </c>
      <c r="N21" s="14">
        <f t="shared" si="8"/>
        <v>165.93471147696329</v>
      </c>
      <c r="O21" s="3"/>
      <c r="P21" t="s">
        <v>19</v>
      </c>
      <c r="Q21" s="1">
        <f t="shared" si="15"/>
        <v>1199.1050240000002</v>
      </c>
      <c r="R21" s="1">
        <f t="shared" si="9"/>
        <v>199.10502400000018</v>
      </c>
      <c r="S21" s="1">
        <f t="shared" si="10"/>
        <v>20</v>
      </c>
      <c r="T21" s="1">
        <f t="shared" si="11"/>
        <v>34.029954560000036</v>
      </c>
      <c r="U21" s="14">
        <f t="shared" si="12"/>
        <v>145.07506944000016</v>
      </c>
      <c r="V21" s="12"/>
    </row>
    <row r="22" spans="1:24" ht="15" thickBot="1">
      <c r="A22" s="12"/>
      <c r="B22" t="s">
        <v>20</v>
      </c>
      <c r="C22" s="1">
        <f t="shared" si="13"/>
        <v>1283.5673957827182</v>
      </c>
      <c r="D22" s="1">
        <f t="shared" si="1"/>
        <v>283.56739578271822</v>
      </c>
      <c r="E22" s="1">
        <f t="shared" si="2"/>
        <v>20</v>
      </c>
      <c r="F22" s="1">
        <f t="shared" si="3"/>
        <v>50.077805198716462</v>
      </c>
      <c r="G22" s="14">
        <f t="shared" si="4"/>
        <v>213.48959058400175</v>
      </c>
      <c r="H22" s="12"/>
      <c r="I22" s="18" t="s">
        <v>20</v>
      </c>
      <c r="J22" s="19">
        <f t="shared" si="14"/>
        <v>1263.3616194009064</v>
      </c>
      <c r="K22" s="19">
        <f t="shared" si="5"/>
        <v>263.36161940090642</v>
      </c>
      <c r="L22" s="22">
        <v>0</v>
      </c>
      <c r="M22" s="19">
        <f t="shared" si="7"/>
        <v>50.038707686172224</v>
      </c>
      <c r="N22" s="20">
        <f t="shared" si="8"/>
        <v>213.3229117147342</v>
      </c>
      <c r="O22" s="3"/>
      <c r="P22" t="s">
        <v>20</v>
      </c>
      <c r="Q22" s="1">
        <f t="shared" si="15"/>
        <v>1247.0692249600002</v>
      </c>
      <c r="R22" s="1">
        <f t="shared" si="9"/>
        <v>247.06922496000016</v>
      </c>
      <c r="S22" s="1">
        <f t="shared" si="10"/>
        <v>20</v>
      </c>
      <c r="T22" s="1">
        <f t="shared" si="11"/>
        <v>43.143152742400034</v>
      </c>
      <c r="U22" s="14">
        <f t="shared" si="12"/>
        <v>183.92607221760011</v>
      </c>
      <c r="V22" s="12"/>
    </row>
    <row r="23" spans="1:24">
      <c r="A23" s="12"/>
      <c r="B23" t="s">
        <v>21</v>
      </c>
      <c r="C23" s="1">
        <f t="shared" si="13"/>
        <v>1341.3279285929405</v>
      </c>
      <c r="D23" s="1">
        <f t="shared" si="1"/>
        <v>341.32792859294045</v>
      </c>
      <c r="E23" s="1">
        <f t="shared" si="2"/>
        <v>20</v>
      </c>
      <c r="F23" s="1">
        <f t="shared" si="3"/>
        <v>61.052306432658689</v>
      </c>
      <c r="G23" s="14">
        <f t="shared" si="4"/>
        <v>260.27562216028178</v>
      </c>
      <c r="H23" s="12"/>
      <c r="I23" s="12"/>
      <c r="J23" s="12"/>
      <c r="K23" s="12"/>
      <c r="L23" s="12"/>
      <c r="M23" s="12"/>
      <c r="N23" s="3"/>
      <c r="O23" s="3"/>
      <c r="P23" t="s">
        <v>21</v>
      </c>
      <c r="Q23" s="1">
        <f t="shared" si="15"/>
        <v>1296.9519939584002</v>
      </c>
      <c r="R23" s="1">
        <f t="shared" si="9"/>
        <v>296.95199395840018</v>
      </c>
      <c r="S23" s="1">
        <f t="shared" si="10"/>
        <v>20</v>
      </c>
      <c r="T23" s="1">
        <f t="shared" si="11"/>
        <v>52.620878852096034</v>
      </c>
      <c r="U23" s="14">
        <f t="shared" si="12"/>
        <v>224.33111510630414</v>
      </c>
      <c r="V23" s="12"/>
    </row>
    <row r="24" spans="1:24">
      <c r="A24" s="12"/>
      <c r="B24" t="s">
        <v>22</v>
      </c>
      <c r="C24" s="1">
        <f t="shared" si="13"/>
        <v>1401.6876853796227</v>
      </c>
      <c r="D24" s="1">
        <f t="shared" si="1"/>
        <v>401.68768537962274</v>
      </c>
      <c r="E24" s="1">
        <f t="shared" si="2"/>
        <v>20</v>
      </c>
      <c r="F24" s="1">
        <f t="shared" si="3"/>
        <v>72.520660222128313</v>
      </c>
      <c r="G24" s="14">
        <f t="shared" si="4"/>
        <v>309.16702515749444</v>
      </c>
      <c r="H24" s="12"/>
      <c r="I24" s="12"/>
      <c r="J24" s="12"/>
      <c r="K24" s="12"/>
      <c r="L24" s="12"/>
      <c r="M24" s="12"/>
      <c r="N24" s="3"/>
      <c r="O24" s="3"/>
      <c r="P24" t="s">
        <v>22</v>
      </c>
      <c r="Q24" s="1">
        <f t="shared" si="15"/>
        <v>1348.8300737167363</v>
      </c>
      <c r="R24" s="1">
        <f t="shared" si="9"/>
        <v>348.83007371673625</v>
      </c>
      <c r="S24" s="1">
        <f t="shared" si="10"/>
        <v>20</v>
      </c>
      <c r="T24" s="1">
        <f t="shared" si="11"/>
        <v>62.477714006179887</v>
      </c>
      <c r="U24" s="14">
        <f t="shared" si="12"/>
        <v>266.35235971055636</v>
      </c>
      <c r="V24" s="12"/>
    </row>
    <row r="25" spans="1:24" ht="15" thickBot="1">
      <c r="A25" s="12"/>
      <c r="B25" t="s">
        <v>23</v>
      </c>
      <c r="C25" s="1">
        <f t="shared" si="13"/>
        <v>1464.7636312217057</v>
      </c>
      <c r="D25" s="1">
        <f t="shared" si="1"/>
        <v>464.76363122170574</v>
      </c>
      <c r="E25" s="1">
        <f t="shared" si="2"/>
        <v>20</v>
      </c>
      <c r="F25" s="1">
        <f t="shared" si="3"/>
        <v>84.505089932124093</v>
      </c>
      <c r="G25" s="14">
        <f t="shared" si="4"/>
        <v>360.25854128958167</v>
      </c>
      <c r="H25" s="12"/>
      <c r="I25" s="12"/>
      <c r="J25" s="12"/>
      <c r="K25" s="12"/>
      <c r="L25" s="12"/>
      <c r="M25" s="12"/>
      <c r="N25" s="3"/>
      <c r="O25" s="3"/>
      <c r="P25" t="s">
        <v>23</v>
      </c>
      <c r="Q25" s="1">
        <f t="shared" si="15"/>
        <v>1402.7832766654058</v>
      </c>
      <c r="R25" s="1">
        <f t="shared" si="9"/>
        <v>402.78327666540577</v>
      </c>
      <c r="S25" s="1">
        <f t="shared" si="10"/>
        <v>20</v>
      </c>
      <c r="T25" s="1">
        <f t="shared" si="11"/>
        <v>72.728822566427098</v>
      </c>
      <c r="U25" s="14">
        <f t="shared" si="12"/>
        <v>310.05445409897868</v>
      </c>
      <c r="V25" s="12"/>
    </row>
    <row r="26" spans="1:24" ht="15" thickBot="1">
      <c r="A26" s="12"/>
      <c r="B26" t="s">
        <v>24</v>
      </c>
      <c r="C26" s="1">
        <f t="shared" si="13"/>
        <v>1530.6779946266824</v>
      </c>
      <c r="D26" s="1">
        <f t="shared" si="1"/>
        <v>530.67799462668245</v>
      </c>
      <c r="E26" s="1">
        <f t="shared" si="2"/>
        <v>20</v>
      </c>
      <c r="F26" s="1">
        <f t="shared" si="3"/>
        <v>97.028818979069669</v>
      </c>
      <c r="G26" s="14">
        <f t="shared" si="4"/>
        <v>413.64917564761276</v>
      </c>
      <c r="H26" s="12"/>
      <c r="I26" s="12"/>
      <c r="J26" s="12"/>
      <c r="K26" s="12"/>
      <c r="L26" s="12"/>
      <c r="M26" s="12"/>
      <c r="N26" s="3"/>
      <c r="O26" s="3"/>
      <c r="P26" s="18" t="s">
        <v>24</v>
      </c>
      <c r="Q26" s="19">
        <f t="shared" si="15"/>
        <v>1458.894607732022</v>
      </c>
      <c r="R26" s="19">
        <f t="shared" si="9"/>
        <v>458.894607732022</v>
      </c>
      <c r="S26" s="22">
        <v>0</v>
      </c>
      <c r="T26" s="19">
        <f t="shared" si="11"/>
        <v>87.189975469084175</v>
      </c>
      <c r="U26" s="20">
        <f t="shared" si="12"/>
        <v>371.70463226293782</v>
      </c>
      <c r="V26" s="12"/>
    </row>
    <row r="27" spans="1:24" ht="15" thickBot="1">
      <c r="A27" s="12"/>
      <c r="B27" t="s">
        <v>25</v>
      </c>
      <c r="C27" s="1">
        <f t="shared" si="13"/>
        <v>1599.558504384883</v>
      </c>
      <c r="D27" s="1">
        <f t="shared" si="1"/>
        <v>599.55850438488301</v>
      </c>
      <c r="E27" s="1">
        <f t="shared" si="2"/>
        <v>20</v>
      </c>
      <c r="F27" s="1">
        <f t="shared" si="3"/>
        <v>110.11611583312778</v>
      </c>
      <c r="G27" s="14">
        <f t="shared" si="4"/>
        <v>469.44238855175524</v>
      </c>
      <c r="H27" s="12"/>
      <c r="I27" s="12"/>
      <c r="J27" s="12"/>
      <c r="K27" s="12"/>
      <c r="L27" s="12"/>
      <c r="M27" s="12"/>
      <c r="N27" s="3"/>
      <c r="O27" s="3"/>
      <c r="P27" s="12"/>
      <c r="Q27" s="12"/>
      <c r="R27" s="12"/>
      <c r="S27" s="12"/>
      <c r="T27" s="12"/>
      <c r="U27" s="12"/>
      <c r="V27" s="12"/>
    </row>
    <row r="28" spans="1:24" ht="15" thickBot="1">
      <c r="A28" s="12"/>
      <c r="B28" s="18" t="s">
        <v>26</v>
      </c>
      <c r="C28" s="19">
        <f t="shared" si="13"/>
        <v>1671.5386370822027</v>
      </c>
      <c r="D28" s="19">
        <f t="shared" si="1"/>
        <v>671.53863708220274</v>
      </c>
      <c r="E28" s="21">
        <v>0</v>
      </c>
      <c r="F28" s="19">
        <f t="shared" si="3"/>
        <v>127.59234104561853</v>
      </c>
      <c r="G28" s="20">
        <f>D28-E28-F28</f>
        <v>543.94629603658427</v>
      </c>
      <c r="H28" s="12"/>
      <c r="I28" s="12"/>
      <c r="J28" s="12"/>
      <c r="K28" s="12"/>
      <c r="L28" s="12"/>
      <c r="M28" s="12"/>
      <c r="N28" s="3"/>
      <c r="O28" s="3"/>
      <c r="P28" s="12"/>
      <c r="Q28" s="12"/>
      <c r="R28" s="12"/>
      <c r="S28" s="12"/>
      <c r="T28" s="12"/>
      <c r="U28" s="12"/>
      <c r="V28" s="12"/>
    </row>
    <row r="29" spans="1:2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"/>
      <c r="O29" s="3"/>
      <c r="P29" s="12"/>
      <c r="Q29" s="12"/>
      <c r="R29" s="12"/>
      <c r="S29" s="12"/>
      <c r="T29" s="12"/>
      <c r="U29" s="12"/>
      <c r="V29" s="12"/>
    </row>
    <row r="30" spans="1:2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3"/>
    </row>
    <row r="33" spans="17:19">
      <c r="Q33" s="17"/>
      <c r="R33" s="4"/>
      <c r="S33" s="17"/>
    </row>
    <row r="34" spans="17:19">
      <c r="Q34" s="17"/>
      <c r="R34" s="4"/>
      <c r="S34" s="17"/>
    </row>
    <row r="35" spans="17:19">
      <c r="Q35" s="17"/>
      <c r="R35" s="4"/>
      <c r="S35" s="17"/>
    </row>
    <row r="36" spans="17:19">
      <c r="Q36" s="17"/>
      <c r="R36" s="4"/>
      <c r="S36" s="17"/>
    </row>
    <row r="37" spans="17:19">
      <c r="Q37" s="17"/>
      <c r="R37" s="4"/>
      <c r="S37" s="17"/>
    </row>
    <row r="38" spans="17:19">
      <c r="Q38" s="17"/>
      <c r="R38" s="4"/>
      <c r="S38" s="17"/>
    </row>
    <row r="39" spans="17:19">
      <c r="Q39" s="17"/>
      <c r="R39" s="4"/>
      <c r="S39" s="17"/>
    </row>
    <row r="40" spans="17:19">
      <c r="Q40" s="17"/>
      <c r="R40" s="4"/>
      <c r="S40" s="17"/>
    </row>
    <row r="41" spans="17:19">
      <c r="Q41" s="17"/>
      <c r="R41" s="4"/>
      <c r="S41" s="17"/>
    </row>
    <row r="42" spans="17:19">
      <c r="Q42" s="17"/>
      <c r="R42" s="4"/>
      <c r="S42" s="17"/>
    </row>
    <row r="43" spans="17:19">
      <c r="Q43" s="17"/>
      <c r="R43" s="4"/>
      <c r="S43" s="17"/>
    </row>
    <row r="44" spans="17:19">
      <c r="Q44" s="17"/>
      <c r="R44" s="4"/>
      <c r="S44" s="17"/>
    </row>
    <row r="45" spans="17:19">
      <c r="Q45" s="17"/>
      <c r="R45" s="17"/>
      <c r="S45" s="17"/>
    </row>
    <row r="46" spans="17:19">
      <c r="Q46" s="17"/>
      <c r="R46" s="17"/>
      <c r="S46" s="17"/>
    </row>
    <row r="47" spans="17:19">
      <c r="Q47" s="17"/>
      <c r="R47" s="17"/>
      <c r="S47" s="17"/>
    </row>
  </sheetData>
  <hyperlinks>
    <hyperlink ref="E1" r:id="rId1"/>
  </hyperlink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Iwuć</dc:creator>
  <cp:lastModifiedBy>A</cp:lastModifiedBy>
  <dcterms:created xsi:type="dcterms:W3CDTF">2016-11-22T10:04:55Z</dcterms:created>
  <dcterms:modified xsi:type="dcterms:W3CDTF">2016-11-22T20:38:00Z</dcterms:modified>
</cp:coreProperties>
</file>