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030" windowHeight="11235"/>
  </bookViews>
  <sheets>
    <sheet name="Założenia i wyniki" sheetId="1" r:id="rId1"/>
    <sheet name="Obliczenia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6" i="1"/>
  <c r="AY7"/>
  <c r="AY8"/>
  <c r="AY9"/>
  <c r="AY10"/>
  <c r="AY11"/>
  <c r="AY12"/>
  <c r="AY13"/>
  <c r="AY14"/>
  <c r="AY15"/>
  <c r="AY5"/>
  <c r="AY4"/>
  <c r="BA4" s="1"/>
  <c r="AN4"/>
  <c r="K14"/>
  <c r="V17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V7"/>
  <c r="V8"/>
  <c r="V9"/>
  <c r="V10"/>
  <c r="V11"/>
  <c r="V12"/>
  <c r="V13"/>
  <c r="V14"/>
  <c r="V15"/>
  <c r="V6"/>
  <c r="V5"/>
  <c r="V4"/>
  <c r="W4" s="1"/>
  <c r="N5"/>
  <c r="AN5" s="1"/>
  <c r="N6"/>
  <c r="AN6" s="1"/>
  <c r="N7"/>
  <c r="AN7" s="1"/>
  <c r="N8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4"/>
  <c r="AX4" s="1"/>
  <c r="AZ4" l="1"/>
  <c r="AZ5" s="1"/>
  <c r="AY27"/>
  <c r="AY19"/>
  <c r="AY24"/>
  <c r="AY20"/>
  <c r="AY17"/>
  <c r="AY25"/>
  <c r="AY21"/>
  <c r="AY26"/>
  <c r="AY22"/>
  <c r="AY18"/>
  <c r="AY23"/>
  <c r="BB4"/>
  <c r="BC4" s="1"/>
  <c r="AZ6"/>
  <c r="AZ7" s="1"/>
  <c r="AZ8" s="1"/>
  <c r="AZ9" s="1"/>
  <c r="AZ10" s="1"/>
  <c r="AZ11" s="1"/>
  <c r="AZ12" s="1"/>
  <c r="AZ13" s="1"/>
  <c r="AZ14" s="1"/>
  <c r="AZ15" s="1"/>
  <c r="AN27"/>
  <c r="AN23"/>
  <c r="AN19"/>
  <c r="AN15"/>
  <c r="AN11"/>
  <c r="AN24"/>
  <c r="AN20"/>
  <c r="AN12"/>
  <c r="AN8"/>
  <c r="AN25"/>
  <c r="AN21"/>
  <c r="AN17"/>
  <c r="AN13"/>
  <c r="AN9"/>
  <c r="AN26"/>
  <c r="AN22"/>
  <c r="AN18"/>
  <c r="AN14"/>
  <c r="AN10"/>
  <c r="AO4"/>
  <c r="AO5" s="1"/>
  <c r="AO6" s="1"/>
  <c r="AO7" s="1"/>
  <c r="P5"/>
  <c r="P4"/>
  <c r="Q4" s="1"/>
  <c r="AM4"/>
  <c r="P6"/>
  <c r="P7"/>
  <c r="V22"/>
  <c r="V26"/>
  <c r="W5"/>
  <c r="W6" s="1"/>
  <c r="W7" s="1"/>
  <c r="W8" s="1"/>
  <c r="W9" s="1"/>
  <c r="W10" s="1"/>
  <c r="W11" s="1"/>
  <c r="W12" s="1"/>
  <c r="W13" s="1"/>
  <c r="W14" s="1"/>
  <c r="W15" s="1"/>
  <c r="V27"/>
  <c r="V23"/>
  <c r="V19"/>
  <c r="V16"/>
  <c r="V31" s="1"/>
  <c r="V24"/>
  <c r="V20"/>
  <c r="V25"/>
  <c r="V21"/>
  <c r="V18"/>
  <c r="N16"/>
  <c r="AY16" s="1"/>
  <c r="O4"/>
  <c r="AO8" l="1"/>
  <c r="AO9" s="1"/>
  <c r="AZ16"/>
  <c r="AZ17" s="1"/>
  <c r="AZ18" s="1"/>
  <c r="AZ19" s="1"/>
  <c r="AZ20" s="1"/>
  <c r="AZ21" s="1"/>
  <c r="AZ22" s="1"/>
  <c r="AZ23" s="1"/>
  <c r="AZ24" s="1"/>
  <c r="AZ25" s="1"/>
  <c r="AZ26" s="1"/>
  <c r="AZ27" s="1"/>
  <c r="BD4"/>
  <c r="AX5" s="1"/>
  <c r="BA5" s="1"/>
  <c r="BB5" s="1"/>
  <c r="BC5" s="1"/>
  <c r="AO10"/>
  <c r="AO11" s="1"/>
  <c r="AO12" s="1"/>
  <c r="AO13" s="1"/>
  <c r="AO14" s="1"/>
  <c r="AO15" s="1"/>
  <c r="N31"/>
  <c r="AY31" s="1"/>
  <c r="AN16"/>
  <c r="AP4"/>
  <c r="Q5"/>
  <c r="Q6" s="1"/>
  <c r="Q7" s="1"/>
  <c r="N37"/>
  <c r="AY37" s="1"/>
  <c r="V36"/>
  <c r="V29"/>
  <c r="V39"/>
  <c r="V33"/>
  <c r="V32"/>
  <c r="V38"/>
  <c r="W16"/>
  <c r="W17" s="1"/>
  <c r="W18" s="1"/>
  <c r="W19" s="1"/>
  <c r="W20" s="1"/>
  <c r="W21" s="1"/>
  <c r="W22" s="1"/>
  <c r="W23" s="1"/>
  <c r="W24" s="1"/>
  <c r="W25" s="1"/>
  <c r="W26" s="1"/>
  <c r="W27" s="1"/>
  <c r="V35"/>
  <c r="V28"/>
  <c r="V41" s="1"/>
  <c r="V30"/>
  <c r="N39"/>
  <c r="AY39" s="1"/>
  <c r="N28"/>
  <c r="AY28" s="1"/>
  <c r="N30"/>
  <c r="AY30" s="1"/>
  <c r="V37"/>
  <c r="N35"/>
  <c r="AY35" s="1"/>
  <c r="N33"/>
  <c r="AY33" s="1"/>
  <c r="N38"/>
  <c r="AY38" s="1"/>
  <c r="N29"/>
  <c r="AY29" s="1"/>
  <c r="N34"/>
  <c r="AY34" s="1"/>
  <c r="V34"/>
  <c r="P16"/>
  <c r="N36"/>
  <c r="AY36" s="1"/>
  <c r="N32"/>
  <c r="AY32" s="1"/>
  <c r="P28"/>
  <c r="V45"/>
  <c r="R4"/>
  <c r="O5"/>
  <c r="O6" s="1"/>
  <c r="O7" s="1"/>
  <c r="AZ28" l="1"/>
  <c r="AZ29" s="1"/>
  <c r="AZ30" s="1"/>
  <c r="AZ31" s="1"/>
  <c r="AZ32" s="1"/>
  <c r="AZ33" s="1"/>
  <c r="AZ34" s="1"/>
  <c r="AZ35" s="1"/>
  <c r="AZ36" s="1"/>
  <c r="AZ37" s="1"/>
  <c r="AZ38" s="1"/>
  <c r="AZ39" s="1"/>
  <c r="BE4"/>
  <c r="BF4" s="1"/>
  <c r="BG4" s="1"/>
  <c r="BD5"/>
  <c r="BE5" s="1"/>
  <c r="BF5" s="1"/>
  <c r="AO16"/>
  <c r="AO17" s="1"/>
  <c r="AO18" s="1"/>
  <c r="AO19" s="1"/>
  <c r="AO20" s="1"/>
  <c r="AO21" s="1"/>
  <c r="AO22" s="1"/>
  <c r="AO23" s="1"/>
  <c r="AO24" s="1"/>
  <c r="AO25" s="1"/>
  <c r="AO26" s="1"/>
  <c r="AO27" s="1"/>
  <c r="P33"/>
  <c r="AN33"/>
  <c r="P37"/>
  <c r="AN37"/>
  <c r="P36"/>
  <c r="AN36"/>
  <c r="P29"/>
  <c r="AN29"/>
  <c r="N49"/>
  <c r="AY49" s="1"/>
  <c r="AN28"/>
  <c r="P38"/>
  <c r="AN38"/>
  <c r="P30"/>
  <c r="AN30"/>
  <c r="P32"/>
  <c r="AN32"/>
  <c r="P34"/>
  <c r="AN34"/>
  <c r="P35"/>
  <c r="AN35"/>
  <c r="P39"/>
  <c r="AN39"/>
  <c r="P31"/>
  <c r="AN31"/>
  <c r="AQ4"/>
  <c r="AR4" s="1"/>
  <c r="V47"/>
  <c r="V49"/>
  <c r="V46"/>
  <c r="V43"/>
  <c r="V42"/>
  <c r="N50"/>
  <c r="AY50" s="1"/>
  <c r="N41"/>
  <c r="AY41" s="1"/>
  <c r="V51"/>
  <c r="V50"/>
  <c r="V48"/>
  <c r="N48"/>
  <c r="AY48" s="1"/>
  <c r="N40"/>
  <c r="AY40" s="1"/>
  <c r="N43"/>
  <c r="AY43" s="1"/>
  <c r="W28"/>
  <c r="W29" s="1"/>
  <c r="W30" s="1"/>
  <c r="W31" s="1"/>
  <c r="W32" s="1"/>
  <c r="W33" s="1"/>
  <c r="W34" s="1"/>
  <c r="W35" s="1"/>
  <c r="W36" s="1"/>
  <c r="W37" s="1"/>
  <c r="W38" s="1"/>
  <c r="W39" s="1"/>
  <c r="V44"/>
  <c r="V40"/>
  <c r="V54" s="1"/>
  <c r="N44"/>
  <c r="AY44" s="1"/>
  <c r="N47"/>
  <c r="AY47" s="1"/>
  <c r="N42"/>
  <c r="AY42" s="1"/>
  <c r="N45"/>
  <c r="AY45" s="1"/>
  <c r="N51"/>
  <c r="AY51" s="1"/>
  <c r="N46"/>
  <c r="AY46" s="1"/>
  <c r="Q8"/>
  <c r="V53"/>
  <c r="O8"/>
  <c r="S4"/>
  <c r="T4" s="1"/>
  <c r="AZ40" l="1"/>
  <c r="AZ41" s="1"/>
  <c r="AZ42" s="1"/>
  <c r="AZ43" s="1"/>
  <c r="AZ44" s="1"/>
  <c r="AZ45" s="1"/>
  <c r="AZ46" s="1"/>
  <c r="AZ47" s="1"/>
  <c r="AZ48" s="1"/>
  <c r="AZ49" s="1"/>
  <c r="AZ50" s="1"/>
  <c r="AZ51" s="1"/>
  <c r="BG5"/>
  <c r="AX6"/>
  <c r="AO28"/>
  <c r="AO29" s="1"/>
  <c r="AO30" s="1"/>
  <c r="AO31" s="1"/>
  <c r="AO32" s="1"/>
  <c r="AO33" s="1"/>
  <c r="AO34" s="1"/>
  <c r="AO35" s="1"/>
  <c r="AO36" s="1"/>
  <c r="AO37" s="1"/>
  <c r="AO38" s="1"/>
  <c r="AO39" s="1"/>
  <c r="P46"/>
  <c r="AN46"/>
  <c r="P47"/>
  <c r="AN47"/>
  <c r="P45"/>
  <c r="AN45"/>
  <c r="N52"/>
  <c r="AN40"/>
  <c r="P50"/>
  <c r="AN50"/>
  <c r="P42"/>
  <c r="AN42"/>
  <c r="P48"/>
  <c r="AN48"/>
  <c r="P41"/>
  <c r="AN41"/>
  <c r="P49"/>
  <c r="AN49"/>
  <c r="P51"/>
  <c r="AN51"/>
  <c r="P44"/>
  <c r="AN44"/>
  <c r="P43"/>
  <c r="AN43"/>
  <c r="AS4"/>
  <c r="AT4" s="1"/>
  <c r="P40"/>
  <c r="BA6"/>
  <c r="BB6" s="1"/>
  <c r="N55"/>
  <c r="AY55" s="1"/>
  <c r="N62"/>
  <c r="AY62" s="1"/>
  <c r="V58"/>
  <c r="V63"/>
  <c r="N63"/>
  <c r="AY63" s="1"/>
  <c r="N53"/>
  <c r="AY53" s="1"/>
  <c r="V56"/>
  <c r="N54"/>
  <c r="AY54" s="1"/>
  <c r="N60"/>
  <c r="AY60" s="1"/>
  <c r="V55"/>
  <c r="V61"/>
  <c r="W40"/>
  <c r="W41" s="1"/>
  <c r="W42" s="1"/>
  <c r="W43" s="1"/>
  <c r="W44" s="1"/>
  <c r="W45" s="1"/>
  <c r="W46" s="1"/>
  <c r="W47" s="1"/>
  <c r="W48" s="1"/>
  <c r="W49" s="1"/>
  <c r="W50" s="1"/>
  <c r="W51" s="1"/>
  <c r="N59"/>
  <c r="AY59" s="1"/>
  <c r="N56"/>
  <c r="AY56" s="1"/>
  <c r="V62"/>
  <c r="V57"/>
  <c r="N57"/>
  <c r="AY57" s="1"/>
  <c r="V60"/>
  <c r="N58"/>
  <c r="AY58" s="1"/>
  <c r="N61"/>
  <c r="AY61" s="1"/>
  <c r="V52"/>
  <c r="V68" s="1"/>
  <c r="V59"/>
  <c r="Q9"/>
  <c r="U4"/>
  <c r="Z4" s="1"/>
  <c r="AA4" s="1"/>
  <c r="O9"/>
  <c r="AN52" l="1"/>
  <c r="AY52"/>
  <c r="AZ52" s="1"/>
  <c r="AZ53" s="1"/>
  <c r="AZ54" s="1"/>
  <c r="AZ55" s="1"/>
  <c r="AZ56" s="1"/>
  <c r="AZ57" s="1"/>
  <c r="AZ58" s="1"/>
  <c r="AZ59" s="1"/>
  <c r="AZ60" s="1"/>
  <c r="AZ61" s="1"/>
  <c r="AZ62" s="1"/>
  <c r="AZ63" s="1"/>
  <c r="V64"/>
  <c r="BC6"/>
  <c r="N72"/>
  <c r="AY72" s="1"/>
  <c r="N73"/>
  <c r="AY73" s="1"/>
  <c r="N71"/>
  <c r="AM5"/>
  <c r="AP5" s="1"/>
  <c r="AQ5" s="1"/>
  <c r="AR5" s="1"/>
  <c r="AU4"/>
  <c r="N75"/>
  <c r="AY75" s="1"/>
  <c r="P58"/>
  <c r="AN58"/>
  <c r="P54"/>
  <c r="AN54"/>
  <c r="N66"/>
  <c r="AO40"/>
  <c r="AO41" s="1"/>
  <c r="AO42" s="1"/>
  <c r="AO43" s="1"/>
  <c r="AO44" s="1"/>
  <c r="AO45" s="1"/>
  <c r="AO46" s="1"/>
  <c r="AO47" s="1"/>
  <c r="AO48" s="1"/>
  <c r="AO49" s="1"/>
  <c r="AO50" s="1"/>
  <c r="AO51" s="1"/>
  <c r="AO52" s="1"/>
  <c r="P72"/>
  <c r="AN72"/>
  <c r="P56"/>
  <c r="AN56"/>
  <c r="P61"/>
  <c r="AN61"/>
  <c r="P57"/>
  <c r="AN57"/>
  <c r="P59"/>
  <c r="AN59"/>
  <c r="P60"/>
  <c r="AN60"/>
  <c r="P63"/>
  <c r="AN63"/>
  <c r="P55"/>
  <c r="AN55"/>
  <c r="N70"/>
  <c r="AY70" s="1"/>
  <c r="N64"/>
  <c r="N65"/>
  <c r="N74"/>
  <c r="AY74" s="1"/>
  <c r="P52"/>
  <c r="N69"/>
  <c r="AY69" s="1"/>
  <c r="N68"/>
  <c r="AY68" s="1"/>
  <c r="N67"/>
  <c r="AY67" s="1"/>
  <c r="P62"/>
  <c r="AN62"/>
  <c r="P53"/>
  <c r="AN53"/>
  <c r="P75"/>
  <c r="AN75"/>
  <c r="V71"/>
  <c r="V66"/>
  <c r="V74"/>
  <c r="V65"/>
  <c r="V67"/>
  <c r="V69"/>
  <c r="W52"/>
  <c r="W53" s="1"/>
  <c r="V70"/>
  <c r="V72"/>
  <c r="V75"/>
  <c r="V73"/>
  <c r="Q10"/>
  <c r="V76"/>
  <c r="V77"/>
  <c r="V81"/>
  <c r="V78"/>
  <c r="V82"/>
  <c r="V80"/>
  <c r="V83"/>
  <c r="V87"/>
  <c r="V84"/>
  <c r="V85"/>
  <c r="V79"/>
  <c r="V86"/>
  <c r="X4"/>
  <c r="Y4" s="1"/>
  <c r="O10"/>
  <c r="P73" l="1"/>
  <c r="AN64"/>
  <c r="AY64"/>
  <c r="AZ64" s="1"/>
  <c r="AN73"/>
  <c r="AN65"/>
  <c r="AY65"/>
  <c r="AN66"/>
  <c r="AY66"/>
  <c r="AN71"/>
  <c r="AY71"/>
  <c r="BD6"/>
  <c r="N83"/>
  <c r="AY83" s="1"/>
  <c r="N86"/>
  <c r="AY86" s="1"/>
  <c r="N87"/>
  <c r="N84"/>
  <c r="P71"/>
  <c r="N81"/>
  <c r="AO53"/>
  <c r="AO54" s="1"/>
  <c r="AO55" s="1"/>
  <c r="AO56" s="1"/>
  <c r="AO57" s="1"/>
  <c r="AO58" s="1"/>
  <c r="AO59" s="1"/>
  <c r="AO60" s="1"/>
  <c r="AO61" s="1"/>
  <c r="AO62" s="1"/>
  <c r="AO63" s="1"/>
  <c r="AO64" s="1"/>
  <c r="AO65" s="1"/>
  <c r="P66"/>
  <c r="P65"/>
  <c r="P64"/>
  <c r="N78"/>
  <c r="N80"/>
  <c r="N79"/>
  <c r="N77"/>
  <c r="P67"/>
  <c r="AN67"/>
  <c r="AN87"/>
  <c r="P70"/>
  <c r="AN70"/>
  <c r="P83"/>
  <c r="AN83"/>
  <c r="P69"/>
  <c r="AN69"/>
  <c r="P86"/>
  <c r="AN86"/>
  <c r="P74"/>
  <c r="AN74"/>
  <c r="P68"/>
  <c r="AN68"/>
  <c r="N85"/>
  <c r="AY85" s="1"/>
  <c r="N82"/>
  <c r="AY82" s="1"/>
  <c r="N76"/>
  <c r="AS5"/>
  <c r="AT5" s="1"/>
  <c r="Q11"/>
  <c r="AC4"/>
  <c r="W54"/>
  <c r="W55" s="1"/>
  <c r="W56" s="1"/>
  <c r="W57" s="1"/>
  <c r="W58" s="1"/>
  <c r="W59" s="1"/>
  <c r="V88"/>
  <c r="V92"/>
  <c r="V96"/>
  <c r="V89"/>
  <c r="V93"/>
  <c r="V97"/>
  <c r="V91"/>
  <c r="V95"/>
  <c r="V99"/>
  <c r="V90"/>
  <c r="V94"/>
  <c r="V98"/>
  <c r="AB4"/>
  <c r="R5" s="1"/>
  <c r="O11"/>
  <c r="AZ65" l="1"/>
  <c r="AZ66" s="1"/>
  <c r="AZ67" s="1"/>
  <c r="AZ68" s="1"/>
  <c r="AZ69" s="1"/>
  <c r="AZ70" s="1"/>
  <c r="AZ71" s="1"/>
  <c r="AZ72" s="1"/>
  <c r="AZ73" s="1"/>
  <c r="AZ74" s="1"/>
  <c r="AZ75" s="1"/>
  <c r="AO66"/>
  <c r="P77"/>
  <c r="AY77"/>
  <c r="AN81"/>
  <c r="AY81"/>
  <c r="AN78"/>
  <c r="AY78"/>
  <c r="P87"/>
  <c r="AY87"/>
  <c r="AN76"/>
  <c r="AY76"/>
  <c r="P80"/>
  <c r="AY80"/>
  <c r="AN84"/>
  <c r="AY84"/>
  <c r="AN79"/>
  <c r="AY79"/>
  <c r="AX7"/>
  <c r="BA7" s="1"/>
  <c r="BB7" s="1"/>
  <c r="BE6"/>
  <c r="BF6" s="1"/>
  <c r="BG6" s="1"/>
  <c r="P84"/>
  <c r="P78"/>
  <c r="N91"/>
  <c r="AY91" s="1"/>
  <c r="P81"/>
  <c r="AO67"/>
  <c r="AO68" s="1"/>
  <c r="AO69" s="1"/>
  <c r="AO70" s="1"/>
  <c r="AO71" s="1"/>
  <c r="AO72" s="1"/>
  <c r="AO73" s="1"/>
  <c r="AO74" s="1"/>
  <c r="AO75" s="1"/>
  <c r="N96"/>
  <c r="AN80"/>
  <c r="P79"/>
  <c r="N98"/>
  <c r="AN77"/>
  <c r="P96"/>
  <c r="P85"/>
  <c r="AN85"/>
  <c r="N90"/>
  <c r="AY90" s="1"/>
  <c r="P82"/>
  <c r="AN82"/>
  <c r="N88"/>
  <c r="N102" s="1"/>
  <c r="AY102" s="1"/>
  <c r="N89"/>
  <c r="AY89" s="1"/>
  <c r="N95"/>
  <c r="AY95" s="1"/>
  <c r="N93"/>
  <c r="AY93" s="1"/>
  <c r="N99"/>
  <c r="AY99" s="1"/>
  <c r="N94"/>
  <c r="AY94" s="1"/>
  <c r="N97"/>
  <c r="AY97" s="1"/>
  <c r="N92"/>
  <c r="AY92" s="1"/>
  <c r="P76"/>
  <c r="AU5"/>
  <c r="AM6"/>
  <c r="AP6" s="1"/>
  <c r="S5"/>
  <c r="T5" s="1"/>
  <c r="AF4"/>
  <c r="AD4"/>
  <c r="Q12"/>
  <c r="V100"/>
  <c r="V103"/>
  <c r="V107"/>
  <c r="V111"/>
  <c r="V104"/>
  <c r="V108"/>
  <c r="V102"/>
  <c r="V106"/>
  <c r="V110"/>
  <c r="V101"/>
  <c r="V105"/>
  <c r="V109"/>
  <c r="W60"/>
  <c r="O12"/>
  <c r="AO76" l="1"/>
  <c r="AZ76"/>
  <c r="AZ77" s="1"/>
  <c r="AZ78" s="1"/>
  <c r="AZ79" s="1"/>
  <c r="AZ80" s="1"/>
  <c r="AZ81" s="1"/>
  <c r="AZ82" s="1"/>
  <c r="AZ83" s="1"/>
  <c r="AZ84" s="1"/>
  <c r="AZ85" s="1"/>
  <c r="AZ86" s="1"/>
  <c r="AZ87" s="1"/>
  <c r="AN91"/>
  <c r="AN88"/>
  <c r="AY88"/>
  <c r="AN98"/>
  <c r="AY98"/>
  <c r="AN96"/>
  <c r="AY96"/>
  <c r="P91"/>
  <c r="N100"/>
  <c r="BC7"/>
  <c r="BD7"/>
  <c r="P98"/>
  <c r="AO77"/>
  <c r="AO78" s="1"/>
  <c r="AO79" s="1"/>
  <c r="AO80" s="1"/>
  <c r="AO81" s="1"/>
  <c r="AO82" s="1"/>
  <c r="AO83" s="1"/>
  <c r="AO84" s="1"/>
  <c r="AO85" s="1"/>
  <c r="AO86" s="1"/>
  <c r="AO87" s="1"/>
  <c r="P99"/>
  <c r="AN99"/>
  <c r="P89"/>
  <c r="AN89"/>
  <c r="P97"/>
  <c r="AN97"/>
  <c r="P95"/>
  <c r="AN95"/>
  <c r="N109"/>
  <c r="AY109" s="1"/>
  <c r="N106"/>
  <c r="AY106" s="1"/>
  <c r="N104"/>
  <c r="AY104" s="1"/>
  <c r="N110"/>
  <c r="AY110" s="1"/>
  <c r="P94"/>
  <c r="AN94"/>
  <c r="P92"/>
  <c r="AN92"/>
  <c r="P93"/>
  <c r="AN93"/>
  <c r="P90"/>
  <c r="AN90"/>
  <c r="N107"/>
  <c r="AY107" s="1"/>
  <c r="N111"/>
  <c r="AY111" s="1"/>
  <c r="N101"/>
  <c r="AY101" s="1"/>
  <c r="N105"/>
  <c r="AY105" s="1"/>
  <c r="N108"/>
  <c r="AY108" s="1"/>
  <c r="N103"/>
  <c r="AY103" s="1"/>
  <c r="P88"/>
  <c r="P102"/>
  <c r="AN102"/>
  <c r="AQ6"/>
  <c r="AR6" s="1"/>
  <c r="AG4"/>
  <c r="AH4" s="1"/>
  <c r="AI4"/>
  <c r="AJ4" s="1"/>
  <c r="AK4" s="1"/>
  <c r="Q13"/>
  <c r="U5"/>
  <c r="Z5" s="1"/>
  <c r="AA5" s="1"/>
  <c r="P100"/>
  <c r="N113"/>
  <c r="AY113" s="1"/>
  <c r="N117"/>
  <c r="AY117" s="1"/>
  <c r="N121"/>
  <c r="AY121" s="1"/>
  <c r="N114"/>
  <c r="AY114" s="1"/>
  <c r="N118"/>
  <c r="AY118" s="1"/>
  <c r="N122"/>
  <c r="AY122" s="1"/>
  <c r="N115"/>
  <c r="AY115" s="1"/>
  <c r="N119"/>
  <c r="AY119" s="1"/>
  <c r="N123"/>
  <c r="AY123" s="1"/>
  <c r="N116"/>
  <c r="AY116" s="1"/>
  <c r="N120"/>
  <c r="AY120" s="1"/>
  <c r="N112"/>
  <c r="V112"/>
  <c r="V114"/>
  <c r="V118"/>
  <c r="V122"/>
  <c r="V115"/>
  <c r="V119"/>
  <c r="V123"/>
  <c r="V113"/>
  <c r="V117"/>
  <c r="V121"/>
  <c r="V120"/>
  <c r="V116"/>
  <c r="W61"/>
  <c r="O13"/>
  <c r="AZ88" l="1"/>
  <c r="AZ89" s="1"/>
  <c r="AZ90" s="1"/>
  <c r="AZ91" s="1"/>
  <c r="AZ92" s="1"/>
  <c r="AZ93" s="1"/>
  <c r="AZ94" s="1"/>
  <c r="AZ95" s="1"/>
  <c r="AZ96" s="1"/>
  <c r="AZ97" s="1"/>
  <c r="AZ98" s="1"/>
  <c r="AZ99" s="1"/>
  <c r="AO88"/>
  <c r="AO89" s="1"/>
  <c r="AO90" s="1"/>
  <c r="AO91" s="1"/>
  <c r="AO92" s="1"/>
  <c r="AO93" s="1"/>
  <c r="AO94" s="1"/>
  <c r="AO95" s="1"/>
  <c r="AO96" s="1"/>
  <c r="AO97" s="1"/>
  <c r="AO98" s="1"/>
  <c r="AO99" s="1"/>
  <c r="AO100" s="1"/>
  <c r="AN100"/>
  <c r="AY100"/>
  <c r="AN112"/>
  <c r="AY112"/>
  <c r="BE7"/>
  <c r="BF7" s="1"/>
  <c r="BG7" s="1"/>
  <c r="P117"/>
  <c r="AN117"/>
  <c r="P103"/>
  <c r="AN103"/>
  <c r="P120"/>
  <c r="AN120"/>
  <c r="P110"/>
  <c r="AN110"/>
  <c r="P119"/>
  <c r="AN119"/>
  <c r="P114"/>
  <c r="AN114"/>
  <c r="P105"/>
  <c r="AN105"/>
  <c r="P109"/>
  <c r="AN109"/>
  <c r="P116"/>
  <c r="AN116"/>
  <c r="P122"/>
  <c r="AN122"/>
  <c r="P111"/>
  <c r="AN111"/>
  <c r="P104"/>
  <c r="AN104"/>
  <c r="P115"/>
  <c r="AN115"/>
  <c r="P101"/>
  <c r="AN101"/>
  <c r="P123"/>
  <c r="AN123"/>
  <c r="P118"/>
  <c r="AN118"/>
  <c r="P113"/>
  <c r="AN113"/>
  <c r="P108"/>
  <c r="AN108"/>
  <c r="P107"/>
  <c r="AN107"/>
  <c r="P106"/>
  <c r="AN106"/>
  <c r="P121"/>
  <c r="AN121"/>
  <c r="AS6"/>
  <c r="AT6" s="1"/>
  <c r="AV4"/>
  <c r="BH4"/>
  <c r="X5"/>
  <c r="Y5" s="1"/>
  <c r="AC5" s="1"/>
  <c r="Q14"/>
  <c r="V124"/>
  <c r="V125"/>
  <c r="V129"/>
  <c r="V133"/>
  <c r="V126"/>
  <c r="V130"/>
  <c r="V134"/>
  <c r="V128"/>
  <c r="V132"/>
  <c r="V127"/>
  <c r="V131"/>
  <c r="V135"/>
  <c r="P112"/>
  <c r="N128"/>
  <c r="AY128" s="1"/>
  <c r="N132"/>
  <c r="AY132" s="1"/>
  <c r="N124"/>
  <c r="N125"/>
  <c r="AY125" s="1"/>
  <c r="N129"/>
  <c r="AY129" s="1"/>
  <c r="N133"/>
  <c r="AY133" s="1"/>
  <c r="N126"/>
  <c r="AY126" s="1"/>
  <c r="N130"/>
  <c r="AY130" s="1"/>
  <c r="N134"/>
  <c r="AY134" s="1"/>
  <c r="N127"/>
  <c r="AY127" s="1"/>
  <c r="N131"/>
  <c r="AY131" s="1"/>
  <c r="N135"/>
  <c r="AY135" s="1"/>
  <c r="W62"/>
  <c r="O14"/>
  <c r="AN124" l="1"/>
  <c r="AY124"/>
  <c r="AZ100"/>
  <c r="AZ101" s="1"/>
  <c r="AZ102" s="1"/>
  <c r="AZ103" s="1"/>
  <c r="AZ104" s="1"/>
  <c r="AZ105" s="1"/>
  <c r="AZ106" s="1"/>
  <c r="AZ107" s="1"/>
  <c r="AZ108" s="1"/>
  <c r="AZ109" s="1"/>
  <c r="AZ110" s="1"/>
  <c r="AZ111" s="1"/>
  <c r="AZ112" s="1"/>
  <c r="AZ113" s="1"/>
  <c r="AZ114" s="1"/>
  <c r="AZ115" s="1"/>
  <c r="AZ116" s="1"/>
  <c r="AZ117" s="1"/>
  <c r="AZ118" s="1"/>
  <c r="AZ119" s="1"/>
  <c r="AZ120" s="1"/>
  <c r="AZ121" s="1"/>
  <c r="AZ122" s="1"/>
  <c r="AZ123" s="1"/>
  <c r="P127"/>
  <c r="AN127"/>
  <c r="P131"/>
  <c r="AN131"/>
  <c r="P126"/>
  <c r="AN126"/>
  <c r="AO10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P132"/>
  <c r="AN132"/>
  <c r="P135"/>
  <c r="AN135"/>
  <c r="P130"/>
  <c r="AN130"/>
  <c r="P125"/>
  <c r="AN125"/>
  <c r="P134"/>
  <c r="AN134"/>
  <c r="P129"/>
  <c r="AN129"/>
  <c r="P128"/>
  <c r="AN128"/>
  <c r="P133"/>
  <c r="AN133"/>
  <c r="AM7"/>
  <c r="AP7" s="1"/>
  <c r="AQ7" s="1"/>
  <c r="AR7" s="1"/>
  <c r="AU6"/>
  <c r="AX8"/>
  <c r="BA8" s="1"/>
  <c r="BB8" s="1"/>
  <c r="AB5"/>
  <c r="R6" s="1"/>
  <c r="AD5"/>
  <c r="Q15"/>
  <c r="P124"/>
  <c r="N139"/>
  <c r="AY139" s="1"/>
  <c r="N143"/>
  <c r="AY143" s="1"/>
  <c r="N147"/>
  <c r="AY147" s="1"/>
  <c r="N140"/>
  <c r="AY140" s="1"/>
  <c r="N144"/>
  <c r="AY144" s="1"/>
  <c r="N137"/>
  <c r="AY137" s="1"/>
  <c r="N141"/>
  <c r="AY141" s="1"/>
  <c r="N145"/>
  <c r="AY145" s="1"/>
  <c r="N146"/>
  <c r="AY146" s="1"/>
  <c r="N142"/>
  <c r="AY142" s="1"/>
  <c r="N136"/>
  <c r="N138"/>
  <c r="AY138" s="1"/>
  <c r="V136"/>
  <c r="V140"/>
  <c r="V144"/>
  <c r="V137"/>
  <c r="V141"/>
  <c r="V145"/>
  <c r="V139"/>
  <c r="V143"/>
  <c r="V147"/>
  <c r="V138"/>
  <c r="V142"/>
  <c r="V146"/>
  <c r="W63"/>
  <c r="O15"/>
  <c r="AO124" l="1"/>
  <c r="AO125" s="1"/>
  <c r="AO126" s="1"/>
  <c r="AO127" s="1"/>
  <c r="AO128" s="1"/>
  <c r="AO129" s="1"/>
  <c r="AO130" s="1"/>
  <c r="AO131" s="1"/>
  <c r="AO132" s="1"/>
  <c r="AO133" s="1"/>
  <c r="AO134" s="1"/>
  <c r="AO135" s="1"/>
  <c r="AZ124"/>
  <c r="AZ125" s="1"/>
  <c r="AZ126" s="1"/>
  <c r="AZ127" s="1"/>
  <c r="AZ128" s="1"/>
  <c r="AZ129" s="1"/>
  <c r="AZ130" s="1"/>
  <c r="AZ131" s="1"/>
  <c r="AZ132" s="1"/>
  <c r="AZ133" s="1"/>
  <c r="AZ134" s="1"/>
  <c r="AZ135" s="1"/>
  <c r="AN136"/>
  <c r="AY136"/>
  <c r="AZ136" s="1"/>
  <c r="AZ137" s="1"/>
  <c r="AZ138" s="1"/>
  <c r="AZ139" s="1"/>
  <c r="AZ140" s="1"/>
  <c r="AZ141" s="1"/>
  <c r="AZ142" s="1"/>
  <c r="AZ143" s="1"/>
  <c r="AZ144" s="1"/>
  <c r="AZ145" s="1"/>
  <c r="AZ146" s="1"/>
  <c r="AZ147" s="1"/>
  <c r="BC8"/>
  <c r="P146"/>
  <c r="AN146"/>
  <c r="P139"/>
  <c r="AN139"/>
  <c r="P142"/>
  <c r="AN142"/>
  <c r="P137"/>
  <c r="AN137"/>
  <c r="P143"/>
  <c r="AN143"/>
  <c r="P145"/>
  <c r="AN145"/>
  <c r="P140"/>
  <c r="AN140"/>
  <c r="P144"/>
  <c r="AN144"/>
  <c r="P141"/>
  <c r="AN141"/>
  <c r="P147"/>
  <c r="AN147"/>
  <c r="P138"/>
  <c r="AN138"/>
  <c r="AS7"/>
  <c r="AM8" s="1"/>
  <c r="AF5"/>
  <c r="AG5" s="1"/>
  <c r="AH5" s="1"/>
  <c r="S6"/>
  <c r="T6" s="1"/>
  <c r="Q16"/>
  <c r="Q17" s="1"/>
  <c r="Q18" s="1"/>
  <c r="Q19" s="1"/>
  <c r="Q20" s="1"/>
  <c r="Q21" s="1"/>
  <c r="Q22" s="1"/>
  <c r="Q23" s="1"/>
  <c r="Q24" s="1"/>
  <c r="Q25" s="1"/>
  <c r="P136"/>
  <c r="N150"/>
  <c r="AY150" s="1"/>
  <c r="N154"/>
  <c r="AY154" s="1"/>
  <c r="N158"/>
  <c r="AY158" s="1"/>
  <c r="N151"/>
  <c r="AY151" s="1"/>
  <c r="N155"/>
  <c r="AY155" s="1"/>
  <c r="N159"/>
  <c r="AY159" s="1"/>
  <c r="N152"/>
  <c r="AY152" s="1"/>
  <c r="N156"/>
  <c r="AY156" s="1"/>
  <c r="N148"/>
  <c r="N153"/>
  <c r="AY153" s="1"/>
  <c r="N157"/>
  <c r="AY157" s="1"/>
  <c r="N149"/>
  <c r="AY149" s="1"/>
  <c r="V148"/>
  <c r="V151"/>
  <c r="V155"/>
  <c r="V159"/>
  <c r="V152"/>
  <c r="V156"/>
  <c r="V150"/>
  <c r="V154"/>
  <c r="V158"/>
  <c r="V157"/>
  <c r="V149"/>
  <c r="V153"/>
  <c r="W64"/>
  <c r="W65" s="1"/>
  <c r="O16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AN148" l="1"/>
  <c r="AY148"/>
  <c r="AZ148" s="1"/>
  <c r="AZ149" s="1"/>
  <c r="AZ150" s="1"/>
  <c r="AZ151" s="1"/>
  <c r="AZ152" s="1"/>
  <c r="AZ153" s="1"/>
  <c r="AZ154" s="1"/>
  <c r="AZ155" s="1"/>
  <c r="AZ156" s="1"/>
  <c r="AZ157" s="1"/>
  <c r="AZ158" s="1"/>
  <c r="AZ159" s="1"/>
  <c r="AO136"/>
  <c r="BD8"/>
  <c r="BE8" s="1"/>
  <c r="BF8" s="1"/>
  <c r="AO137"/>
  <c r="AO138" s="1"/>
  <c r="AO139" s="1"/>
  <c r="AO140" s="1"/>
  <c r="AO141" s="1"/>
  <c r="AO142" s="1"/>
  <c r="AO143" s="1"/>
  <c r="AO144" s="1"/>
  <c r="AO145" s="1"/>
  <c r="AO146" s="1"/>
  <c r="AO147" s="1"/>
  <c r="AO148" s="1"/>
  <c r="AT7"/>
  <c r="AU7" s="1"/>
  <c r="P150"/>
  <c r="AN150"/>
  <c r="P157"/>
  <c r="AN157"/>
  <c r="P152"/>
  <c r="AN152"/>
  <c r="P149"/>
  <c r="AN149"/>
  <c r="P156"/>
  <c r="AN156"/>
  <c r="P151"/>
  <c r="AN151"/>
  <c r="P153"/>
  <c r="AN153"/>
  <c r="P159"/>
  <c r="AN159"/>
  <c r="P154"/>
  <c r="AN154"/>
  <c r="P155"/>
  <c r="AN155"/>
  <c r="P158"/>
  <c r="AN158"/>
  <c r="AI5"/>
  <c r="AJ5" s="1"/>
  <c r="AK5" s="1"/>
  <c r="BH5" s="1"/>
  <c r="O124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C26"/>
  <c r="C33"/>
  <c r="U6"/>
  <c r="X6" s="1"/>
  <c r="Y6" s="1"/>
  <c r="AP8"/>
  <c r="Q26"/>
  <c r="W66"/>
  <c r="V160"/>
  <c r="V162"/>
  <c r="V166"/>
  <c r="V170"/>
  <c r="V163"/>
  <c r="V167"/>
  <c r="V171"/>
  <c r="V161"/>
  <c r="V165"/>
  <c r="V169"/>
  <c r="V164"/>
  <c r="V168"/>
  <c r="P148"/>
  <c r="N161"/>
  <c r="AY161" s="1"/>
  <c r="N165"/>
  <c r="AY165" s="1"/>
  <c r="N169"/>
  <c r="AY169" s="1"/>
  <c r="N162"/>
  <c r="AY162" s="1"/>
  <c r="N166"/>
  <c r="AY166" s="1"/>
  <c r="N170"/>
  <c r="AY170" s="1"/>
  <c r="N163"/>
  <c r="AY163" s="1"/>
  <c r="N167"/>
  <c r="AY167" s="1"/>
  <c r="N171"/>
  <c r="AY171" s="1"/>
  <c r="N160"/>
  <c r="N164"/>
  <c r="AY164" s="1"/>
  <c r="N168"/>
  <c r="AY168" s="1"/>
  <c r="AN160" l="1"/>
  <c r="AY160"/>
  <c r="AZ160" s="1"/>
  <c r="AZ161" s="1"/>
  <c r="AZ162" s="1"/>
  <c r="AZ163" s="1"/>
  <c r="AZ164" s="1"/>
  <c r="AZ165" s="1"/>
  <c r="AZ166" s="1"/>
  <c r="AZ167" s="1"/>
  <c r="AZ168" s="1"/>
  <c r="AZ169" s="1"/>
  <c r="AZ170" s="1"/>
  <c r="AZ171" s="1"/>
  <c r="BG8"/>
  <c r="AO149"/>
  <c r="AO150" s="1"/>
  <c r="AO151" s="1"/>
  <c r="AO152" s="1"/>
  <c r="AO153" s="1"/>
  <c r="AO154" s="1"/>
  <c r="AO155" s="1"/>
  <c r="AO156" s="1"/>
  <c r="AO157" s="1"/>
  <c r="AO158" s="1"/>
  <c r="AO159" s="1"/>
  <c r="P167"/>
  <c r="AN167"/>
  <c r="P161"/>
  <c r="AN161"/>
  <c r="P165"/>
  <c r="AN165"/>
  <c r="P164"/>
  <c r="AN164"/>
  <c r="P163"/>
  <c r="AN163"/>
  <c r="P169"/>
  <c r="AN169"/>
  <c r="P168"/>
  <c r="AN168"/>
  <c r="P162"/>
  <c r="AN162"/>
  <c r="P171"/>
  <c r="AN171"/>
  <c r="P166"/>
  <c r="AN166"/>
  <c r="P170"/>
  <c r="AN170"/>
  <c r="AQ8"/>
  <c r="AR8" s="1"/>
  <c r="AV5"/>
  <c r="O160"/>
  <c r="O161" s="1"/>
  <c r="O162" s="1"/>
  <c r="O163" s="1"/>
  <c r="O164" s="1"/>
  <c r="O165" s="1"/>
  <c r="O166" s="1"/>
  <c r="O167" s="1"/>
  <c r="O168" s="1"/>
  <c r="O169" s="1"/>
  <c r="O170" s="1"/>
  <c r="O171" s="1"/>
  <c r="AX9"/>
  <c r="BA9" s="1"/>
  <c r="BB9" s="1"/>
  <c r="Z6"/>
  <c r="AA6" s="1"/>
  <c r="AC6" s="1"/>
  <c r="AD6" s="1"/>
  <c r="Q27"/>
  <c r="V172"/>
  <c r="V173"/>
  <c r="V177"/>
  <c r="V181"/>
  <c r="V174"/>
  <c r="V178"/>
  <c r="V182"/>
  <c r="V176"/>
  <c r="V180"/>
  <c r="V175"/>
  <c r="V179"/>
  <c r="V183"/>
  <c r="P160"/>
  <c r="N176"/>
  <c r="AY176" s="1"/>
  <c r="N180"/>
  <c r="AY180" s="1"/>
  <c r="N172"/>
  <c r="N173"/>
  <c r="AY173" s="1"/>
  <c r="N177"/>
  <c r="AY177" s="1"/>
  <c r="N181"/>
  <c r="AY181" s="1"/>
  <c r="N174"/>
  <c r="AY174" s="1"/>
  <c r="N178"/>
  <c r="AY178" s="1"/>
  <c r="N182"/>
  <c r="AY182" s="1"/>
  <c r="N183"/>
  <c r="AY183" s="1"/>
  <c r="N175"/>
  <c r="AY175" s="1"/>
  <c r="N179"/>
  <c r="AY179" s="1"/>
  <c r="W67"/>
  <c r="AO160" l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N172"/>
  <c r="AY172"/>
  <c r="AZ172" s="1"/>
  <c r="AZ173" s="1"/>
  <c r="AZ174" s="1"/>
  <c r="AZ175" s="1"/>
  <c r="AZ176" s="1"/>
  <c r="AZ177" s="1"/>
  <c r="AZ178" s="1"/>
  <c r="AZ179" s="1"/>
  <c r="AZ180" s="1"/>
  <c r="AZ181" s="1"/>
  <c r="AZ182" s="1"/>
  <c r="AZ183" s="1"/>
  <c r="BC9"/>
  <c r="BD9"/>
  <c r="P179"/>
  <c r="AN179"/>
  <c r="P177"/>
  <c r="AN177"/>
  <c r="P183"/>
  <c r="AN183"/>
  <c r="P181"/>
  <c r="AN181"/>
  <c r="P180"/>
  <c r="AN180"/>
  <c r="P178"/>
  <c r="AN178"/>
  <c r="P182"/>
  <c r="AN182"/>
  <c r="P176"/>
  <c r="AN176"/>
  <c r="P175"/>
  <c r="AN175"/>
  <c r="P174"/>
  <c r="AN174"/>
  <c r="P173"/>
  <c r="AN173"/>
  <c r="AS8"/>
  <c r="AB6"/>
  <c r="R7" s="1"/>
  <c r="P172"/>
  <c r="N186"/>
  <c r="AY186" s="1"/>
  <c r="N190"/>
  <c r="AY190" s="1"/>
  <c r="N194"/>
  <c r="AY194" s="1"/>
  <c r="N185"/>
  <c r="AY185" s="1"/>
  <c r="N189"/>
  <c r="AY189" s="1"/>
  <c r="N193"/>
  <c r="AY193" s="1"/>
  <c r="N184"/>
  <c r="N188"/>
  <c r="AY188" s="1"/>
  <c r="N192"/>
  <c r="AY192" s="1"/>
  <c r="N187"/>
  <c r="AY187" s="1"/>
  <c r="N191"/>
  <c r="AY191" s="1"/>
  <c r="N195"/>
  <c r="AY195" s="1"/>
  <c r="V185"/>
  <c r="V189"/>
  <c r="V193"/>
  <c r="V188"/>
  <c r="V192"/>
  <c r="V187"/>
  <c r="V191"/>
  <c r="V195"/>
  <c r="V184"/>
  <c r="V186"/>
  <c r="V190"/>
  <c r="V194"/>
  <c r="Q28"/>
  <c r="W68"/>
  <c r="O172"/>
  <c r="O173" s="1"/>
  <c r="O174" s="1"/>
  <c r="O175" s="1"/>
  <c r="O176" s="1"/>
  <c r="O177" s="1"/>
  <c r="O178" s="1"/>
  <c r="O179" s="1"/>
  <c r="O180" s="1"/>
  <c r="O181" s="1"/>
  <c r="O182" s="1"/>
  <c r="O183" s="1"/>
  <c r="AN184" l="1"/>
  <c r="AY184"/>
  <c r="AZ184" s="1"/>
  <c r="AZ185" s="1"/>
  <c r="AZ186" s="1"/>
  <c r="AZ187" s="1"/>
  <c r="AZ188" s="1"/>
  <c r="AZ189" s="1"/>
  <c r="AZ190" s="1"/>
  <c r="AZ191" s="1"/>
  <c r="AZ192" s="1"/>
  <c r="AZ193" s="1"/>
  <c r="AZ194" s="1"/>
  <c r="AZ195" s="1"/>
  <c r="BE9"/>
  <c r="BF9" s="1"/>
  <c r="BG9" s="1"/>
  <c r="AO173"/>
  <c r="AO174" s="1"/>
  <c r="AO175" s="1"/>
  <c r="AO176" s="1"/>
  <c r="AO177" s="1"/>
  <c r="AO178" s="1"/>
  <c r="AO179" s="1"/>
  <c r="AO180" s="1"/>
  <c r="AO181" s="1"/>
  <c r="AO182" s="1"/>
  <c r="AO183" s="1"/>
  <c r="AM9"/>
  <c r="AP9" s="1"/>
  <c r="AT8"/>
  <c r="AU8" s="1"/>
  <c r="P187"/>
  <c r="AN187"/>
  <c r="P193"/>
  <c r="AN193"/>
  <c r="P190"/>
  <c r="AN190"/>
  <c r="P191"/>
  <c r="AN191"/>
  <c r="P194"/>
  <c r="AN194"/>
  <c r="P195"/>
  <c r="AN195"/>
  <c r="P188"/>
  <c r="AN188"/>
  <c r="P185"/>
  <c r="AN185"/>
  <c r="P192"/>
  <c r="AN192"/>
  <c r="P189"/>
  <c r="AN189"/>
  <c r="P186"/>
  <c r="AN186"/>
  <c r="AQ9"/>
  <c r="AR9" s="1"/>
  <c r="C34"/>
  <c r="C27"/>
  <c r="S7"/>
  <c r="AF6"/>
  <c r="V200"/>
  <c r="V204"/>
  <c r="V199"/>
  <c r="V203"/>
  <c r="V198"/>
  <c r="V202"/>
  <c r="V206"/>
  <c r="V196"/>
  <c r="V197"/>
  <c r="V201"/>
  <c r="V205"/>
  <c r="N198"/>
  <c r="AY198" s="1"/>
  <c r="N202"/>
  <c r="AY202" s="1"/>
  <c r="N206"/>
  <c r="AY206" s="1"/>
  <c r="P184"/>
  <c r="O184"/>
  <c r="O185" s="1"/>
  <c r="O186" s="1"/>
  <c r="O187" s="1"/>
  <c r="O188" s="1"/>
  <c r="O189" s="1"/>
  <c r="O190" s="1"/>
  <c r="O191" s="1"/>
  <c r="O192" s="1"/>
  <c r="O193" s="1"/>
  <c r="O194" s="1"/>
  <c r="O195" s="1"/>
  <c r="N197"/>
  <c r="N201"/>
  <c r="AY201" s="1"/>
  <c r="N205"/>
  <c r="AY205" s="1"/>
  <c r="N196"/>
  <c r="N200"/>
  <c r="AY200" s="1"/>
  <c r="N204"/>
  <c r="AY204" s="1"/>
  <c r="N199"/>
  <c r="AY199" s="1"/>
  <c r="N203"/>
  <c r="AY203" s="1"/>
  <c r="N207"/>
  <c r="AY207" s="1"/>
  <c r="Q29"/>
  <c r="W69"/>
  <c r="AO184" l="1"/>
  <c r="AO185" s="1"/>
  <c r="AO186" s="1"/>
  <c r="AO187" s="1"/>
  <c r="AO188" s="1"/>
  <c r="AO189" s="1"/>
  <c r="AO190" s="1"/>
  <c r="AO191" s="1"/>
  <c r="AO192" s="1"/>
  <c r="AO193" s="1"/>
  <c r="AO194" s="1"/>
  <c r="AO195" s="1"/>
  <c r="AN196"/>
  <c r="AY196"/>
  <c r="AZ196" s="1"/>
  <c r="AN197"/>
  <c r="AY197"/>
  <c r="P201"/>
  <c r="AN201"/>
  <c r="P199"/>
  <c r="AN199"/>
  <c r="P205"/>
  <c r="AN205"/>
  <c r="P204"/>
  <c r="AN204"/>
  <c r="P203"/>
  <c r="AN203"/>
  <c r="P206"/>
  <c r="AN206"/>
  <c r="P198"/>
  <c r="AN198"/>
  <c r="P207"/>
  <c r="AN207"/>
  <c r="P200"/>
  <c r="AN200"/>
  <c r="P202"/>
  <c r="AN202"/>
  <c r="AS9"/>
  <c r="AX10"/>
  <c r="BA10" s="1"/>
  <c r="BB10" s="1"/>
  <c r="AG6"/>
  <c r="AH6" s="1"/>
  <c r="AI6"/>
  <c r="AJ6" s="1"/>
  <c r="AK6" s="1"/>
  <c r="U7"/>
  <c r="T7"/>
  <c r="V208"/>
  <c r="V212"/>
  <c r="V216"/>
  <c r="V211"/>
  <c r="V215"/>
  <c r="V219"/>
  <c r="V207"/>
  <c r="V210"/>
  <c r="V214"/>
  <c r="V218"/>
  <c r="V209"/>
  <c r="V213"/>
  <c r="V217"/>
  <c r="O196"/>
  <c r="O197" s="1"/>
  <c r="O198" s="1"/>
  <c r="O199" s="1"/>
  <c r="N209"/>
  <c r="AY209" s="1"/>
  <c r="N213"/>
  <c r="AY213" s="1"/>
  <c r="N217"/>
  <c r="AY217" s="1"/>
  <c r="N208"/>
  <c r="N212"/>
  <c r="AY212" s="1"/>
  <c r="N216"/>
  <c r="AY216" s="1"/>
  <c r="P196"/>
  <c r="N211"/>
  <c r="AY211" s="1"/>
  <c r="N215"/>
  <c r="AY215" s="1"/>
  <c r="N219"/>
  <c r="AY219" s="1"/>
  <c r="N210"/>
  <c r="AY210" s="1"/>
  <c r="N214"/>
  <c r="AY214" s="1"/>
  <c r="N218"/>
  <c r="AY218" s="1"/>
  <c r="P197"/>
  <c r="Q30"/>
  <c r="W70"/>
  <c r="AO196" l="1"/>
  <c r="AO197" s="1"/>
  <c r="AO198" s="1"/>
  <c r="AO199" s="1"/>
  <c r="AO200" s="1"/>
  <c r="AO201" s="1"/>
  <c r="AO202" s="1"/>
  <c r="AO203" s="1"/>
  <c r="AO204" s="1"/>
  <c r="AO205" s="1"/>
  <c r="AO206" s="1"/>
  <c r="AO207" s="1"/>
  <c r="AZ197"/>
  <c r="AZ198" s="1"/>
  <c r="AZ199" s="1"/>
  <c r="AZ200" s="1"/>
  <c r="AZ201" s="1"/>
  <c r="AZ202" s="1"/>
  <c r="AZ203" s="1"/>
  <c r="AZ204" s="1"/>
  <c r="AZ205" s="1"/>
  <c r="AZ206" s="1"/>
  <c r="AZ207" s="1"/>
  <c r="AN208"/>
  <c r="AY208"/>
  <c r="BC10"/>
  <c r="AM10"/>
  <c r="AP10" s="1"/>
  <c r="AQ10" s="1"/>
  <c r="AR10" s="1"/>
  <c r="AT9"/>
  <c r="AU9" s="1"/>
  <c r="P214"/>
  <c r="AN214"/>
  <c r="P219"/>
  <c r="AN219"/>
  <c r="P216"/>
  <c r="AN216"/>
  <c r="P210"/>
  <c r="AN210"/>
  <c r="P217"/>
  <c r="AN217"/>
  <c r="P218"/>
  <c r="AN218"/>
  <c r="P215"/>
  <c r="AN215"/>
  <c r="P212"/>
  <c r="AN212"/>
  <c r="P209"/>
  <c r="AN209"/>
  <c r="P211"/>
  <c r="AN211"/>
  <c r="P213"/>
  <c r="AN213"/>
  <c r="AV6"/>
  <c r="BH6"/>
  <c r="X7"/>
  <c r="Y7" s="1"/>
  <c r="Z7"/>
  <c r="AA7" s="1"/>
  <c r="O200"/>
  <c r="V231"/>
  <c r="V224"/>
  <c r="V228"/>
  <c r="V223"/>
  <c r="V227"/>
  <c r="V220"/>
  <c r="V222"/>
  <c r="V226"/>
  <c r="V230"/>
  <c r="V221"/>
  <c r="V225"/>
  <c r="V229"/>
  <c r="N221"/>
  <c r="AY221" s="1"/>
  <c r="N225"/>
  <c r="AY225" s="1"/>
  <c r="N229"/>
  <c r="AY229" s="1"/>
  <c r="P208"/>
  <c r="N224"/>
  <c r="AY224" s="1"/>
  <c r="N228"/>
  <c r="AY228" s="1"/>
  <c r="N220"/>
  <c r="N223"/>
  <c r="AY223" s="1"/>
  <c r="N227"/>
  <c r="AY227" s="1"/>
  <c r="N231"/>
  <c r="AY231" s="1"/>
  <c r="N222"/>
  <c r="AY222" s="1"/>
  <c r="N226"/>
  <c r="AY226" s="1"/>
  <c r="N230"/>
  <c r="AY230" s="1"/>
  <c r="Q31"/>
  <c r="W71"/>
  <c r="AZ208" l="1"/>
  <c r="AZ209" s="1"/>
  <c r="AZ210" s="1"/>
  <c r="AZ211" s="1"/>
  <c r="AZ212" s="1"/>
  <c r="AZ213" s="1"/>
  <c r="AZ214" s="1"/>
  <c r="AZ215" s="1"/>
  <c r="AZ216" s="1"/>
  <c r="AZ217" s="1"/>
  <c r="AZ218" s="1"/>
  <c r="AZ219" s="1"/>
  <c r="AO208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N220"/>
  <c r="AY220"/>
  <c r="BD10"/>
  <c r="BE10" s="1"/>
  <c r="BF10" s="1"/>
  <c r="P222"/>
  <c r="AN222"/>
  <c r="P230"/>
  <c r="AN230"/>
  <c r="P227"/>
  <c r="AN227"/>
  <c r="P224"/>
  <c r="AN224"/>
  <c r="P221"/>
  <c r="AN221"/>
  <c r="P231"/>
  <c r="AN231"/>
  <c r="P228"/>
  <c r="AN228"/>
  <c r="P225"/>
  <c r="AN225"/>
  <c r="P229"/>
  <c r="AN229"/>
  <c r="P226"/>
  <c r="AN226"/>
  <c r="P223"/>
  <c r="AN223"/>
  <c r="AS10"/>
  <c r="AC7"/>
  <c r="AD7" s="1"/>
  <c r="AB7"/>
  <c r="R8" s="1"/>
  <c r="O201"/>
  <c r="V233"/>
  <c r="V237"/>
  <c r="V241"/>
  <c r="V236"/>
  <c r="V240"/>
  <c r="V232"/>
  <c r="V235"/>
  <c r="V239"/>
  <c r="V243"/>
  <c r="V234"/>
  <c r="V238"/>
  <c r="V242"/>
  <c r="N236"/>
  <c r="AY236" s="1"/>
  <c r="N240"/>
  <c r="AY240" s="1"/>
  <c r="N232"/>
  <c r="AY232" s="1"/>
  <c r="P220"/>
  <c r="N235"/>
  <c r="AY235" s="1"/>
  <c r="N239"/>
  <c r="AY239" s="1"/>
  <c r="N243"/>
  <c r="AY243" s="1"/>
  <c r="N234"/>
  <c r="AY234" s="1"/>
  <c r="N238"/>
  <c r="AY238" s="1"/>
  <c r="N242"/>
  <c r="AY242" s="1"/>
  <c r="N233"/>
  <c r="AY233" s="1"/>
  <c r="N237"/>
  <c r="AY237" s="1"/>
  <c r="N241"/>
  <c r="AY241" s="1"/>
  <c r="Q32"/>
  <c r="W72"/>
  <c r="AZ220" l="1"/>
  <c r="AZ221" s="1"/>
  <c r="AZ222" s="1"/>
  <c r="AZ223" s="1"/>
  <c r="AZ224" s="1"/>
  <c r="AZ225" s="1"/>
  <c r="AZ226" s="1"/>
  <c r="AZ227" s="1"/>
  <c r="AZ228" s="1"/>
  <c r="AZ229" s="1"/>
  <c r="AZ230" s="1"/>
  <c r="AZ231" s="1"/>
  <c r="AZ232" s="1"/>
  <c r="AZ233" s="1"/>
  <c r="AZ234" s="1"/>
  <c r="AZ235" s="1"/>
  <c r="AZ236" s="1"/>
  <c r="AZ237" s="1"/>
  <c r="AZ238" s="1"/>
  <c r="AZ239" s="1"/>
  <c r="AZ240" s="1"/>
  <c r="AZ241" s="1"/>
  <c r="AZ242" s="1"/>
  <c r="AZ243" s="1"/>
  <c r="BG10"/>
  <c r="AM11"/>
  <c r="AP11" s="1"/>
  <c r="AQ11" s="1"/>
  <c r="AR11" s="1"/>
  <c r="AT10"/>
  <c r="AU10" s="1"/>
  <c r="AO221"/>
  <c r="AO222" s="1"/>
  <c r="AO223" s="1"/>
  <c r="AO224" s="1"/>
  <c r="AO225" s="1"/>
  <c r="AO226" s="1"/>
  <c r="AO227" s="1"/>
  <c r="AO228" s="1"/>
  <c r="AO229" s="1"/>
  <c r="AO230" s="1"/>
  <c r="AO231" s="1"/>
  <c r="P243"/>
  <c r="AN243"/>
  <c r="P232"/>
  <c r="AN232"/>
  <c r="P237"/>
  <c r="AN237"/>
  <c r="P241"/>
  <c r="AN241"/>
  <c r="P238"/>
  <c r="AN238"/>
  <c r="P235"/>
  <c r="AN235"/>
  <c r="P236"/>
  <c r="AN236"/>
  <c r="P234"/>
  <c r="AN234"/>
  <c r="P242"/>
  <c r="AN242"/>
  <c r="P239"/>
  <c r="AN239"/>
  <c r="P240"/>
  <c r="AN240"/>
  <c r="P233"/>
  <c r="AN233"/>
  <c r="AX11"/>
  <c r="BA11" s="1"/>
  <c r="BB11" s="1"/>
  <c r="AF7"/>
  <c r="O202"/>
  <c r="Q33"/>
  <c r="W73"/>
  <c r="BC11" l="1"/>
  <c r="AO232"/>
  <c r="AO233" s="1"/>
  <c r="AO234" s="1"/>
  <c r="AO235" s="1"/>
  <c r="AO236" s="1"/>
  <c r="AO237" s="1"/>
  <c r="AO238" s="1"/>
  <c r="AO239" s="1"/>
  <c r="AO240" s="1"/>
  <c r="AO241" s="1"/>
  <c r="AO242" s="1"/>
  <c r="AO243" s="1"/>
  <c r="AS11"/>
  <c r="AG7"/>
  <c r="AH7" s="1"/>
  <c r="AI7"/>
  <c r="AJ7" s="1"/>
  <c r="AK7" s="1"/>
  <c r="S8"/>
  <c r="T8" s="1"/>
  <c r="O203"/>
  <c r="Q34"/>
  <c r="W74"/>
  <c r="BD11" l="1"/>
  <c r="AM12"/>
  <c r="AP12" s="1"/>
  <c r="AT11"/>
  <c r="AU11" s="1"/>
  <c r="AV7"/>
  <c r="BH7"/>
  <c r="U8"/>
  <c r="O204"/>
  <c r="Q35"/>
  <c r="W75"/>
  <c r="BE11" l="1"/>
  <c r="BF11" s="1"/>
  <c r="BG11" s="1"/>
  <c r="AQ12"/>
  <c r="AR12" s="1"/>
  <c r="AX12"/>
  <c r="BA12" s="1"/>
  <c r="BB12" s="1"/>
  <c r="Z8"/>
  <c r="AA8" s="1"/>
  <c r="X8"/>
  <c r="Y8" s="1"/>
  <c r="O205"/>
  <c r="Q36"/>
  <c r="W76"/>
  <c r="BC12" l="1"/>
  <c r="AS12"/>
  <c r="AB8"/>
  <c r="AC8"/>
  <c r="AD8" s="1"/>
  <c r="O206"/>
  <c r="Q37"/>
  <c r="W77"/>
  <c r="BD12" l="1"/>
  <c r="BE12" s="1"/>
  <c r="BF12" s="1"/>
  <c r="AM13"/>
  <c r="AP13" s="1"/>
  <c r="AT12"/>
  <c r="AU12" s="1"/>
  <c r="R9"/>
  <c r="S9" s="1"/>
  <c r="T9" s="1"/>
  <c r="AF8"/>
  <c r="AI8" s="1"/>
  <c r="O207"/>
  <c r="Q38"/>
  <c r="W78"/>
  <c r="BG12" l="1"/>
  <c r="AQ13"/>
  <c r="AR13" s="1"/>
  <c r="U9"/>
  <c r="X9" s="1"/>
  <c r="Y9" s="1"/>
  <c r="AG8"/>
  <c r="AH8" s="1"/>
  <c r="AX13"/>
  <c r="BA13" s="1"/>
  <c r="BB13" s="1"/>
  <c r="AJ8"/>
  <c r="AK8" s="1"/>
  <c r="O208"/>
  <c r="Q39"/>
  <c r="W79"/>
  <c r="BC13" l="1"/>
  <c r="AS13"/>
  <c r="Z9"/>
  <c r="AA9" s="1"/>
  <c r="AC9" s="1"/>
  <c r="AD9" s="1"/>
  <c r="AV8"/>
  <c r="BH8"/>
  <c r="O209"/>
  <c r="Q40"/>
  <c r="W80"/>
  <c r="BD13" l="1"/>
  <c r="AM14"/>
  <c r="AP14" s="1"/>
  <c r="AT13"/>
  <c r="AU13" s="1"/>
  <c r="AB9"/>
  <c r="R10" s="1"/>
  <c r="S10" s="1"/>
  <c r="O210"/>
  <c r="Q41"/>
  <c r="W81"/>
  <c r="BE13" l="1"/>
  <c r="BF13" s="1"/>
  <c r="BG13" s="1"/>
  <c r="AQ14"/>
  <c r="AR14" s="1"/>
  <c r="AF9"/>
  <c r="AG9" s="1"/>
  <c r="AH9" s="1"/>
  <c r="AX14"/>
  <c r="BA14" s="1"/>
  <c r="BB14" s="1"/>
  <c r="U10"/>
  <c r="T10"/>
  <c r="O211"/>
  <c r="Q42"/>
  <c r="W82"/>
  <c r="BC14" l="1"/>
  <c r="AS14"/>
  <c r="AI9"/>
  <c r="AJ9" s="1"/>
  <c r="AK9" s="1"/>
  <c r="BH9" s="1"/>
  <c r="X10"/>
  <c r="Y10" s="1"/>
  <c r="Z10"/>
  <c r="AA10" s="1"/>
  <c r="O212"/>
  <c r="Q43"/>
  <c r="W83"/>
  <c r="BD14" l="1"/>
  <c r="BE14" s="1"/>
  <c r="BF14" s="1"/>
  <c r="AM15"/>
  <c r="AP15" s="1"/>
  <c r="AT14"/>
  <c r="AU14" s="1"/>
  <c r="AV9"/>
  <c r="AC10"/>
  <c r="AD10" s="1"/>
  <c r="AB10"/>
  <c r="R11" s="1"/>
  <c r="O213"/>
  <c r="Q44"/>
  <c r="W84"/>
  <c r="BG14" l="1"/>
  <c r="AQ15"/>
  <c r="AR15" s="1"/>
  <c r="AX15"/>
  <c r="BA15" s="1"/>
  <c r="BB15" s="1"/>
  <c r="AF10"/>
  <c r="O214"/>
  <c r="Q45"/>
  <c r="W85"/>
  <c r="BC15" l="1"/>
  <c r="AS15"/>
  <c r="AG10"/>
  <c r="AH10" s="1"/>
  <c r="AI10"/>
  <c r="AJ10" s="1"/>
  <c r="AK10" s="1"/>
  <c r="S11"/>
  <c r="T11" s="1"/>
  <c r="O215"/>
  <c r="Q46"/>
  <c r="W86"/>
  <c r="BD15" l="1"/>
  <c r="AM16"/>
  <c r="AP16" s="1"/>
  <c r="AQ16" s="1"/>
  <c r="AR16" s="1"/>
  <c r="AT15"/>
  <c r="AU15" s="1"/>
  <c r="AV10"/>
  <c r="BH10"/>
  <c r="U11"/>
  <c r="O216"/>
  <c r="Q47"/>
  <c r="W87"/>
  <c r="BE15" l="1"/>
  <c r="BF15" s="1"/>
  <c r="BG15" s="1"/>
  <c r="AS16"/>
  <c r="AT16" s="1"/>
  <c r="X11"/>
  <c r="Y11" s="1"/>
  <c r="Z11"/>
  <c r="AA11" s="1"/>
  <c r="O217"/>
  <c r="Q48"/>
  <c r="W88"/>
  <c r="AX16" l="1"/>
  <c r="BA16" s="1"/>
  <c r="BB16" s="1"/>
  <c r="BC16" s="1"/>
  <c r="AM17"/>
  <c r="AP17" s="1"/>
  <c r="AU16"/>
  <c r="AC11"/>
  <c r="AD11" s="1"/>
  <c r="AB11"/>
  <c r="R12" s="1"/>
  <c r="O218"/>
  <c r="Q49"/>
  <c r="W89"/>
  <c r="BD16" l="1"/>
  <c r="BE16" s="1"/>
  <c r="BF16" s="1"/>
  <c r="AQ17"/>
  <c r="AR17" s="1"/>
  <c r="AF11"/>
  <c r="O219"/>
  <c r="Q50"/>
  <c r="W90"/>
  <c r="AX17" l="1"/>
  <c r="BA17" s="1"/>
  <c r="BB17" s="1"/>
  <c r="BC17" s="1"/>
  <c r="BG16"/>
  <c r="AS17"/>
  <c r="AT17" s="1"/>
  <c r="AG11"/>
  <c r="AH11" s="1"/>
  <c r="AI11"/>
  <c r="AJ11" s="1"/>
  <c r="AK11" s="1"/>
  <c r="S12"/>
  <c r="T12" s="1"/>
  <c r="O220"/>
  <c r="Q51"/>
  <c r="W91"/>
  <c r="BD17" l="1"/>
  <c r="BE17" s="1"/>
  <c r="BF17" s="1"/>
  <c r="AM18"/>
  <c r="AP18" s="1"/>
  <c r="AQ18" s="1"/>
  <c r="AR18" s="1"/>
  <c r="AU17"/>
  <c r="AV11"/>
  <c r="BH11"/>
  <c r="U12"/>
  <c r="O221"/>
  <c r="Q52"/>
  <c r="W92"/>
  <c r="AS18" l="1"/>
  <c r="AT18" s="1"/>
  <c r="BG17"/>
  <c r="AX18"/>
  <c r="BA18" s="1"/>
  <c r="Z12"/>
  <c r="AA12" s="1"/>
  <c r="X12"/>
  <c r="Y12" s="1"/>
  <c r="O222"/>
  <c r="Q53"/>
  <c r="W93"/>
  <c r="BB18" l="1"/>
  <c r="BC18" s="1"/>
  <c r="AM19"/>
  <c r="AP19" s="1"/>
  <c r="AU18"/>
  <c r="AC12"/>
  <c r="AD12" s="1"/>
  <c r="AB12"/>
  <c r="R13" s="1"/>
  <c r="O223"/>
  <c r="Q54"/>
  <c r="W94"/>
  <c r="BD18" l="1"/>
  <c r="BE18" s="1"/>
  <c r="BF18" s="1"/>
  <c r="AQ19"/>
  <c r="AR19" s="1"/>
  <c r="AF12"/>
  <c r="O224"/>
  <c r="Q55"/>
  <c r="W95"/>
  <c r="AS19" l="1"/>
  <c r="AT19" s="1"/>
  <c r="AX19"/>
  <c r="BA19" s="1"/>
  <c r="BG18"/>
  <c r="AG12"/>
  <c r="AH12" s="1"/>
  <c r="AI12"/>
  <c r="AJ12" s="1"/>
  <c r="AK12" s="1"/>
  <c r="S13"/>
  <c r="T13" s="1"/>
  <c r="O225"/>
  <c r="Q56"/>
  <c r="W96"/>
  <c r="BB19" l="1"/>
  <c r="BC19" s="1"/>
  <c r="AM20"/>
  <c r="AP20" s="1"/>
  <c r="AQ20" s="1"/>
  <c r="AR20" s="1"/>
  <c r="AU19"/>
  <c r="AV12"/>
  <c r="BH12"/>
  <c r="U13"/>
  <c r="O226"/>
  <c r="Q57"/>
  <c r="W97"/>
  <c r="BD19" l="1"/>
  <c r="BE19" s="1"/>
  <c r="BF19" s="1"/>
  <c r="AS20"/>
  <c r="AT20" s="1"/>
  <c r="Z13"/>
  <c r="AA13" s="1"/>
  <c r="X13"/>
  <c r="Y13" s="1"/>
  <c r="O227"/>
  <c r="Q58"/>
  <c r="W98"/>
  <c r="AX20" l="1"/>
  <c r="BA20" s="1"/>
  <c r="BB20" s="1"/>
  <c r="BC20" s="1"/>
  <c r="AM21"/>
  <c r="AP21" s="1"/>
  <c r="AU20"/>
  <c r="BG19"/>
  <c r="AC13"/>
  <c r="AD13" s="1"/>
  <c r="AB13"/>
  <c r="R14" s="1"/>
  <c r="O228"/>
  <c r="Q59"/>
  <c r="W99"/>
  <c r="BD20" l="1"/>
  <c r="BE20" s="1"/>
  <c r="BF20" s="1"/>
  <c r="AQ21"/>
  <c r="AR21" s="1"/>
  <c r="AF13"/>
  <c r="O229"/>
  <c r="Q60"/>
  <c r="W100"/>
  <c r="AS21" l="1"/>
  <c r="AM22" s="1"/>
  <c r="AP22" s="1"/>
  <c r="BG20"/>
  <c r="AX21"/>
  <c r="BA21" s="1"/>
  <c r="AG13"/>
  <c r="AH13" s="1"/>
  <c r="AI13"/>
  <c r="AJ13" s="1"/>
  <c r="AK13" s="1"/>
  <c r="S14"/>
  <c r="T14" s="1"/>
  <c r="O230"/>
  <c r="Q61"/>
  <c r="W101"/>
  <c r="BB21" l="1"/>
  <c r="BC21" s="1"/>
  <c r="AT21"/>
  <c r="AU21" s="1"/>
  <c r="AQ22"/>
  <c r="AR22" s="1"/>
  <c r="AV13"/>
  <c r="BH13"/>
  <c r="U14"/>
  <c r="O231"/>
  <c r="Q62"/>
  <c r="W102"/>
  <c r="BD21" l="1"/>
  <c r="BE21" s="1"/>
  <c r="BF21" s="1"/>
  <c r="AS22"/>
  <c r="AT22" s="1"/>
  <c r="X14"/>
  <c r="Y14" s="1"/>
  <c r="Z14"/>
  <c r="AA14" s="1"/>
  <c r="O232"/>
  <c r="Q63"/>
  <c r="W103"/>
  <c r="AX22" l="1"/>
  <c r="BA22" s="1"/>
  <c r="BB22" s="1"/>
  <c r="BC22" s="1"/>
  <c r="AM23"/>
  <c r="AP23" s="1"/>
  <c r="AU22"/>
  <c r="BG21"/>
  <c r="AC14"/>
  <c r="AD14" s="1"/>
  <c r="AB14"/>
  <c r="R15" s="1"/>
  <c r="O233"/>
  <c r="Q64"/>
  <c r="W104"/>
  <c r="BD22" l="1"/>
  <c r="BE22" s="1"/>
  <c r="BF22" s="1"/>
  <c r="AQ23"/>
  <c r="AR23" s="1"/>
  <c r="AF14"/>
  <c r="O234"/>
  <c r="Q65"/>
  <c r="W105"/>
  <c r="AS23" l="1"/>
  <c r="AT23" s="1"/>
  <c r="BG22"/>
  <c r="AX23"/>
  <c r="BA23" s="1"/>
  <c r="AG14"/>
  <c r="AH14" s="1"/>
  <c r="AI14"/>
  <c r="AJ14" s="1"/>
  <c r="AK14" s="1"/>
  <c r="S15"/>
  <c r="T15" s="1"/>
  <c r="O235"/>
  <c r="Q66"/>
  <c r="W106"/>
  <c r="BB23" l="1"/>
  <c r="BC23" s="1"/>
  <c r="AM24"/>
  <c r="AP24" s="1"/>
  <c r="AU23"/>
  <c r="AV14"/>
  <c r="BH14"/>
  <c r="U15"/>
  <c r="O236"/>
  <c r="Q67"/>
  <c r="W107"/>
  <c r="BD23" l="1"/>
  <c r="BE23" s="1"/>
  <c r="BF23" s="1"/>
  <c r="AQ24"/>
  <c r="AR24" s="1"/>
  <c r="X15"/>
  <c r="Y15" s="1"/>
  <c r="Z15"/>
  <c r="AA15" s="1"/>
  <c r="O237"/>
  <c r="Q68"/>
  <c r="W108"/>
  <c r="AS24" l="1"/>
  <c r="AT24" s="1"/>
  <c r="AX24"/>
  <c r="BA24" s="1"/>
  <c r="BG23"/>
  <c r="AC15"/>
  <c r="AD15" s="1"/>
  <c r="AB15"/>
  <c r="R16" s="1"/>
  <c r="O238"/>
  <c r="Q69"/>
  <c r="W109"/>
  <c r="BB24" l="1"/>
  <c r="BC24" s="1"/>
  <c r="AM25"/>
  <c r="AP25" s="1"/>
  <c r="AU24"/>
  <c r="AF15"/>
  <c r="O239"/>
  <c r="Q70"/>
  <c r="W110"/>
  <c r="BD24" l="1"/>
  <c r="BE24" s="1"/>
  <c r="BF24" s="1"/>
  <c r="AQ25"/>
  <c r="AR25" s="1"/>
  <c r="AG15"/>
  <c r="AH15" s="1"/>
  <c r="AI15"/>
  <c r="AJ15" s="1"/>
  <c r="AK15" s="1"/>
  <c r="S16"/>
  <c r="T16" s="1"/>
  <c r="O240"/>
  <c r="Q71"/>
  <c r="W111"/>
  <c r="AS25" l="1"/>
  <c r="AT25" s="1"/>
  <c r="AV15"/>
  <c r="BH15"/>
  <c r="BG24"/>
  <c r="AX25"/>
  <c r="BA25" s="1"/>
  <c r="U16"/>
  <c r="O241"/>
  <c r="Q72"/>
  <c r="W112"/>
  <c r="BB25" l="1"/>
  <c r="BC25" s="1"/>
  <c r="AM26"/>
  <c r="AP26" s="1"/>
  <c r="AU25"/>
  <c r="X16"/>
  <c r="Y16" s="1"/>
  <c r="Z16"/>
  <c r="AA16" s="1"/>
  <c r="O242"/>
  <c r="Q73"/>
  <c r="W113"/>
  <c r="BD25" l="1"/>
  <c r="BE25" s="1"/>
  <c r="BF25" s="1"/>
  <c r="AQ26"/>
  <c r="AR26" s="1"/>
  <c r="AC16"/>
  <c r="AD16" s="1"/>
  <c r="AB16"/>
  <c r="R17" s="1"/>
  <c r="O243"/>
  <c r="Q74"/>
  <c r="W114"/>
  <c r="AS26" l="1"/>
  <c r="AT26" s="1"/>
  <c r="C28"/>
  <c r="C35"/>
  <c r="BG25"/>
  <c r="AX26"/>
  <c r="BA26" s="1"/>
  <c r="AF16"/>
  <c r="Q75"/>
  <c r="W115"/>
  <c r="BB26" l="1"/>
  <c r="BC26" s="1"/>
  <c r="AM27"/>
  <c r="AP27" s="1"/>
  <c r="AU26"/>
  <c r="AG16"/>
  <c r="AH16" s="1"/>
  <c r="AI16"/>
  <c r="AJ16" s="1"/>
  <c r="AK16" s="1"/>
  <c r="S17"/>
  <c r="T17" s="1"/>
  <c r="Q76"/>
  <c r="W116"/>
  <c r="BD26" l="1"/>
  <c r="BE26" s="1"/>
  <c r="BF26" s="1"/>
  <c r="AQ27"/>
  <c r="AR27" s="1"/>
  <c r="AV16"/>
  <c r="BH16"/>
  <c r="U17"/>
  <c r="Q77"/>
  <c r="W117"/>
  <c r="BG26" l="1"/>
  <c r="AS27"/>
  <c r="AT27" s="1"/>
  <c r="AX27"/>
  <c r="Z17"/>
  <c r="AA17" s="1"/>
  <c r="X17"/>
  <c r="Y17" s="1"/>
  <c r="Q78"/>
  <c r="W118"/>
  <c r="BA27" l="1"/>
  <c r="AM28"/>
  <c r="AP28" s="1"/>
  <c r="AU27"/>
  <c r="AB17"/>
  <c r="AC17"/>
  <c r="AD17" s="1"/>
  <c r="Q79"/>
  <c r="W119"/>
  <c r="BB27" l="1"/>
  <c r="BC27" s="1"/>
  <c r="AQ28"/>
  <c r="AR28" s="1"/>
  <c r="AF17"/>
  <c r="AI17" s="1"/>
  <c r="R18"/>
  <c r="S18" s="1"/>
  <c r="T18" s="1"/>
  <c r="Q80"/>
  <c r="W120"/>
  <c r="BD27" l="1"/>
  <c r="AS28"/>
  <c r="AT28" s="1"/>
  <c r="AG17"/>
  <c r="AH17" s="1"/>
  <c r="AJ17"/>
  <c r="AK17" s="1"/>
  <c r="U18"/>
  <c r="Q81"/>
  <c r="W121"/>
  <c r="BE27" l="1"/>
  <c r="BF27" s="1"/>
  <c r="BG27" s="1"/>
  <c r="AM29"/>
  <c r="AP29" s="1"/>
  <c r="AU28"/>
  <c r="AV17"/>
  <c r="BH17"/>
  <c r="Z18"/>
  <c r="AA18" s="1"/>
  <c r="X18"/>
  <c r="Y18" s="1"/>
  <c r="Q82"/>
  <c r="W122"/>
  <c r="AX28" l="1"/>
  <c r="BA28" s="1"/>
  <c r="BB28" s="1"/>
  <c r="BC28" s="1"/>
  <c r="AQ29"/>
  <c r="AR29" s="1"/>
  <c r="AC18"/>
  <c r="AD18" s="1"/>
  <c r="AB18"/>
  <c r="R19" s="1"/>
  <c r="Q83"/>
  <c r="W123"/>
  <c r="BD28" l="1"/>
  <c r="BE28" s="1"/>
  <c r="BF28" s="1"/>
  <c r="AS29"/>
  <c r="AT29" s="1"/>
  <c r="AF18"/>
  <c r="Q84"/>
  <c r="W124"/>
  <c r="BG28" l="1"/>
  <c r="AX29"/>
  <c r="BA29" s="1"/>
  <c r="BB29" s="1"/>
  <c r="BC29" s="1"/>
  <c r="AM30"/>
  <c r="AP30" s="1"/>
  <c r="AU29"/>
  <c r="AG18"/>
  <c r="AH18" s="1"/>
  <c r="AI18"/>
  <c r="AJ18" s="1"/>
  <c r="AK18" s="1"/>
  <c r="S19"/>
  <c r="T19" s="1"/>
  <c r="Q85"/>
  <c r="W125"/>
  <c r="BD29" l="1"/>
  <c r="BE29" s="1"/>
  <c r="BF29" s="1"/>
  <c r="AQ30"/>
  <c r="AR30" s="1"/>
  <c r="AV18"/>
  <c r="BH18"/>
  <c r="U19"/>
  <c r="Q86"/>
  <c r="W126"/>
  <c r="BG29" l="1"/>
  <c r="AX30"/>
  <c r="BA30" s="1"/>
  <c r="AS30"/>
  <c r="AT30" s="1"/>
  <c r="Z19"/>
  <c r="AA19" s="1"/>
  <c r="X19"/>
  <c r="Y19" s="1"/>
  <c r="Q87"/>
  <c r="W127"/>
  <c r="BB30" l="1"/>
  <c r="BC30" s="1"/>
  <c r="AM31"/>
  <c r="AP31" s="1"/>
  <c r="AU30"/>
  <c r="AC19"/>
  <c r="AD19" s="1"/>
  <c r="AB19"/>
  <c r="R20" s="1"/>
  <c r="Q88"/>
  <c r="W128"/>
  <c r="BD30" l="1"/>
  <c r="BE30" s="1"/>
  <c r="BF30" s="1"/>
  <c r="AQ31"/>
  <c r="AR31" s="1"/>
  <c r="AF19"/>
  <c r="Q89"/>
  <c r="W129"/>
  <c r="BG30" l="1"/>
  <c r="AX31"/>
  <c r="BA31" s="1"/>
  <c r="AS31"/>
  <c r="AT31" s="1"/>
  <c r="AG19"/>
  <c r="AH19" s="1"/>
  <c r="AI19"/>
  <c r="AJ19" s="1"/>
  <c r="AK19" s="1"/>
  <c r="S20"/>
  <c r="T20" s="1"/>
  <c r="Q90"/>
  <c r="W130"/>
  <c r="BB31" l="1"/>
  <c r="BC31" s="1"/>
  <c r="AM32"/>
  <c r="AP32" s="1"/>
  <c r="AU31"/>
  <c r="AV19"/>
  <c r="BH19"/>
  <c r="U20"/>
  <c r="Q91"/>
  <c r="W131"/>
  <c r="BD31" l="1"/>
  <c r="BE31" s="1"/>
  <c r="BF31" s="1"/>
  <c r="AQ32"/>
  <c r="AR32" s="1"/>
  <c r="X20"/>
  <c r="Y20" s="1"/>
  <c r="Z20"/>
  <c r="AA20" s="1"/>
  <c r="Q92"/>
  <c r="W132"/>
  <c r="BG31" l="1"/>
  <c r="AX32"/>
  <c r="BA32" s="1"/>
  <c r="BB32" s="1"/>
  <c r="BC32" s="1"/>
  <c r="AS32"/>
  <c r="AT32" s="1"/>
  <c r="AC20"/>
  <c r="AD20" s="1"/>
  <c r="AB20"/>
  <c r="R21" s="1"/>
  <c r="Q93"/>
  <c r="W133"/>
  <c r="BD32" l="1"/>
  <c r="AM33"/>
  <c r="AP33" s="1"/>
  <c r="AU32"/>
  <c r="AF20"/>
  <c r="Q94"/>
  <c r="W134"/>
  <c r="BE32" l="1"/>
  <c r="BF32" s="1"/>
  <c r="BG32" s="1"/>
  <c r="AX33"/>
  <c r="BA33" s="1"/>
  <c r="BB33" s="1"/>
  <c r="BC33" s="1"/>
  <c r="AQ33"/>
  <c r="AR33" s="1"/>
  <c r="AG20"/>
  <c r="AH20" s="1"/>
  <c r="AI20"/>
  <c r="AJ20" s="1"/>
  <c r="AK20" s="1"/>
  <c r="S21"/>
  <c r="T21" s="1"/>
  <c r="Q95"/>
  <c r="W135"/>
  <c r="BD33" l="1"/>
  <c r="BE33" s="1"/>
  <c r="BF33" s="1"/>
  <c r="AS33"/>
  <c r="AT33" s="1"/>
  <c r="AV20"/>
  <c r="BH20"/>
  <c r="U21"/>
  <c r="Q96"/>
  <c r="W136"/>
  <c r="BG33" l="1"/>
  <c r="AM34"/>
  <c r="AP34" s="1"/>
  <c r="AU33"/>
  <c r="AX34"/>
  <c r="BA34" s="1"/>
  <c r="Z21"/>
  <c r="AA21" s="1"/>
  <c r="X21"/>
  <c r="Y21" s="1"/>
  <c r="Q97"/>
  <c r="W137"/>
  <c r="BB34" l="1"/>
  <c r="BC34" s="1"/>
  <c r="AQ34"/>
  <c r="AR34" s="1"/>
  <c r="AC21"/>
  <c r="AD21" s="1"/>
  <c r="AB21"/>
  <c r="R22" s="1"/>
  <c r="Q98"/>
  <c r="W138"/>
  <c r="BD34" l="1"/>
  <c r="BE34" s="1"/>
  <c r="BF34" s="1"/>
  <c r="AS34"/>
  <c r="AT34" s="1"/>
  <c r="AF21"/>
  <c r="Q99"/>
  <c r="W139"/>
  <c r="BG34" l="1"/>
  <c r="AX35"/>
  <c r="BA35" s="1"/>
  <c r="AM35"/>
  <c r="AP35" s="1"/>
  <c r="AQ35" s="1"/>
  <c r="AR35" s="1"/>
  <c r="AU34"/>
  <c r="AG21"/>
  <c r="AH21" s="1"/>
  <c r="AI21"/>
  <c r="AJ21" s="1"/>
  <c r="AK21" s="1"/>
  <c r="S22"/>
  <c r="T22" s="1"/>
  <c r="Q100"/>
  <c r="W140"/>
  <c r="BB35" l="1"/>
  <c r="BC35" s="1"/>
  <c r="AS35"/>
  <c r="AT35" s="1"/>
  <c r="AV21"/>
  <c r="BH21"/>
  <c r="U22"/>
  <c r="Q101"/>
  <c r="W141"/>
  <c r="BD35" l="1"/>
  <c r="BE35" s="1"/>
  <c r="BF35" s="1"/>
  <c r="AM36"/>
  <c r="AP36" s="1"/>
  <c r="AU35"/>
  <c r="Z22"/>
  <c r="AA22" s="1"/>
  <c r="X22"/>
  <c r="Y22" s="1"/>
  <c r="Q102"/>
  <c r="W142"/>
  <c r="BG35" l="1"/>
  <c r="AX36"/>
  <c r="BA36" s="1"/>
  <c r="AQ36"/>
  <c r="AR36" s="1"/>
  <c r="AC22"/>
  <c r="AD22" s="1"/>
  <c r="AB22"/>
  <c r="R23" s="1"/>
  <c r="Q103"/>
  <c r="W143"/>
  <c r="BB36" l="1"/>
  <c r="BC36" s="1"/>
  <c r="AS36"/>
  <c r="AT36" s="1"/>
  <c r="AF22"/>
  <c r="Q104"/>
  <c r="W144"/>
  <c r="BD36" l="1"/>
  <c r="BE36" s="1"/>
  <c r="BF36" s="1"/>
  <c r="AM37"/>
  <c r="AP37" s="1"/>
  <c r="AQ37" s="1"/>
  <c r="AR37" s="1"/>
  <c r="AU36"/>
  <c r="AG22"/>
  <c r="AH22" s="1"/>
  <c r="AI22"/>
  <c r="AJ22" s="1"/>
  <c r="AK22" s="1"/>
  <c r="S23"/>
  <c r="T23" s="1"/>
  <c r="Q105"/>
  <c r="W145"/>
  <c r="AX37" l="1"/>
  <c r="BA37" s="1"/>
  <c r="BG36"/>
  <c r="AS37"/>
  <c r="AT37" s="1"/>
  <c r="AV22"/>
  <c r="BH22"/>
  <c r="U23"/>
  <c r="Q106"/>
  <c r="W146"/>
  <c r="BB37" l="1"/>
  <c r="BC37" s="1"/>
  <c r="AM38"/>
  <c r="AP38" s="1"/>
  <c r="AU37"/>
  <c r="X23"/>
  <c r="Y23" s="1"/>
  <c r="Z23"/>
  <c r="AA23" s="1"/>
  <c r="Q107"/>
  <c r="W147"/>
  <c r="BD37" l="1"/>
  <c r="BE37" s="1"/>
  <c r="BF37" s="1"/>
  <c r="AQ38"/>
  <c r="AR38" s="1"/>
  <c r="AC23"/>
  <c r="AD23" s="1"/>
  <c r="AB23"/>
  <c r="R24" s="1"/>
  <c r="Q108"/>
  <c r="W148"/>
  <c r="BG37" l="1"/>
  <c r="AX38"/>
  <c r="BA38" s="1"/>
  <c r="AS38"/>
  <c r="AT38" s="1"/>
  <c r="AF23"/>
  <c r="Q109"/>
  <c r="W149"/>
  <c r="BB38" l="1"/>
  <c r="BC38" s="1"/>
  <c r="AM39"/>
  <c r="AP39" s="1"/>
  <c r="AU38"/>
  <c r="AG23"/>
  <c r="AH23" s="1"/>
  <c r="AI23"/>
  <c r="AJ23" s="1"/>
  <c r="AK23" s="1"/>
  <c r="S24"/>
  <c r="T24" s="1"/>
  <c r="Q110"/>
  <c r="W150"/>
  <c r="BD38" l="1"/>
  <c r="BE38" s="1"/>
  <c r="BF38" s="1"/>
  <c r="AQ39"/>
  <c r="AR39" s="1"/>
  <c r="AV23"/>
  <c r="BH23"/>
  <c r="U24"/>
  <c r="Q111"/>
  <c r="W151"/>
  <c r="BG38" l="1"/>
  <c r="AX39"/>
  <c r="BA39" s="1"/>
  <c r="AS39"/>
  <c r="AT39" s="1"/>
  <c r="X24"/>
  <c r="Y24" s="1"/>
  <c r="Z24"/>
  <c r="AA24" s="1"/>
  <c r="Q112"/>
  <c r="W152"/>
  <c r="BB39" l="1"/>
  <c r="BC39" s="1"/>
  <c r="AM40"/>
  <c r="AP40" s="1"/>
  <c r="AU39"/>
  <c r="AC24"/>
  <c r="AD24" s="1"/>
  <c r="AB24"/>
  <c r="R25" s="1"/>
  <c r="Q113"/>
  <c r="W153"/>
  <c r="BD39" l="1"/>
  <c r="AQ40"/>
  <c r="AR40" s="1"/>
  <c r="AF24"/>
  <c r="Q114"/>
  <c r="W154"/>
  <c r="BE39" l="1"/>
  <c r="BF39" s="1"/>
  <c r="AX40" s="1"/>
  <c r="BA40" s="1"/>
  <c r="BB40" s="1"/>
  <c r="BC40" s="1"/>
  <c r="AS40"/>
  <c r="AT40" s="1"/>
  <c r="AG24"/>
  <c r="AH24" s="1"/>
  <c r="AI24"/>
  <c r="AJ24" s="1"/>
  <c r="AK24" s="1"/>
  <c r="S25"/>
  <c r="T25" s="1"/>
  <c r="Q115"/>
  <c r="W155"/>
  <c r="BG39" l="1"/>
  <c r="BD40"/>
  <c r="BE40" s="1"/>
  <c r="BF40" s="1"/>
  <c r="AM41"/>
  <c r="AP41" s="1"/>
  <c r="AU40"/>
  <c r="AV24"/>
  <c r="BH24"/>
  <c r="U25"/>
  <c r="Q116"/>
  <c r="W156"/>
  <c r="BG40" l="1"/>
  <c r="AX41"/>
  <c r="BA41" s="1"/>
  <c r="BB41" s="1"/>
  <c r="BC41" s="1"/>
  <c r="AQ41"/>
  <c r="AR41" s="1"/>
  <c r="Z25"/>
  <c r="AA25" s="1"/>
  <c r="X25"/>
  <c r="Y25" s="1"/>
  <c r="Q117"/>
  <c r="W157"/>
  <c r="BD41" l="1"/>
  <c r="BE41" s="1"/>
  <c r="BF41" s="1"/>
  <c r="AS41"/>
  <c r="AT41" s="1"/>
  <c r="AC25"/>
  <c r="AD25" s="1"/>
  <c r="AB25"/>
  <c r="R26" s="1"/>
  <c r="Q118"/>
  <c r="W158"/>
  <c r="BG41" l="1"/>
  <c r="AX42"/>
  <c r="BA42" s="1"/>
  <c r="BB42" s="1"/>
  <c r="BC42" s="1"/>
  <c r="AM42"/>
  <c r="AP42" s="1"/>
  <c r="AU41"/>
  <c r="AF25"/>
  <c r="Q119"/>
  <c r="W159"/>
  <c r="BD42" l="1"/>
  <c r="BE42" s="1"/>
  <c r="BF42" s="1"/>
  <c r="AQ42"/>
  <c r="AR42" s="1"/>
  <c r="AG25"/>
  <c r="AH25" s="1"/>
  <c r="AI25"/>
  <c r="AJ25" s="1"/>
  <c r="AK25" s="1"/>
  <c r="S26"/>
  <c r="T26" s="1"/>
  <c r="Q120"/>
  <c r="W160"/>
  <c r="AX43" l="1"/>
  <c r="BA43" s="1"/>
  <c r="BG42"/>
  <c r="AS42"/>
  <c r="AT42" s="1"/>
  <c r="AV25"/>
  <c r="BH25"/>
  <c r="U26"/>
  <c r="Q121"/>
  <c r="W161"/>
  <c r="BB43" l="1"/>
  <c r="BC43" s="1"/>
  <c r="AM43"/>
  <c r="AP43" s="1"/>
  <c r="AQ43" s="1"/>
  <c r="AR43" s="1"/>
  <c r="AU42"/>
  <c r="X26"/>
  <c r="Y26" s="1"/>
  <c r="Z26"/>
  <c r="AA26" s="1"/>
  <c r="Q122"/>
  <c r="W162"/>
  <c r="BD43" l="1"/>
  <c r="BE43" s="1"/>
  <c r="BF43" s="1"/>
  <c r="AS43"/>
  <c r="AT43" s="1"/>
  <c r="AC26"/>
  <c r="AD26" s="1"/>
  <c r="AB26"/>
  <c r="R27" s="1"/>
  <c r="Q123"/>
  <c r="W163"/>
  <c r="BG43" l="1"/>
  <c r="AX44"/>
  <c r="BA44" s="1"/>
  <c r="AM44"/>
  <c r="AP44" s="1"/>
  <c r="AQ44" s="1"/>
  <c r="AR44" s="1"/>
  <c r="AU43"/>
  <c r="AF26"/>
  <c r="Q124"/>
  <c r="W164"/>
  <c r="BB44" l="1"/>
  <c r="BC44" s="1"/>
  <c r="AS44"/>
  <c r="AT44" s="1"/>
  <c r="AG26"/>
  <c r="AH26" s="1"/>
  <c r="AI26"/>
  <c r="AJ26" s="1"/>
  <c r="AK26" s="1"/>
  <c r="S27"/>
  <c r="T27" s="1"/>
  <c r="Q125"/>
  <c r="W165"/>
  <c r="BD44" l="1"/>
  <c r="BE44" s="1"/>
  <c r="BF44" s="1"/>
  <c r="AM45"/>
  <c r="AP45" s="1"/>
  <c r="AU44"/>
  <c r="AV26"/>
  <c r="BH26"/>
  <c r="U27"/>
  <c r="Q126"/>
  <c r="W166"/>
  <c r="BG44" l="1"/>
  <c r="AX45"/>
  <c r="BA45" s="1"/>
  <c r="AQ45"/>
  <c r="AR45" s="1"/>
  <c r="Z27"/>
  <c r="AA27" s="1"/>
  <c r="X27"/>
  <c r="Y27" s="1"/>
  <c r="Q127"/>
  <c r="W167"/>
  <c r="BB45" l="1"/>
  <c r="BC45" s="1"/>
  <c r="AS45"/>
  <c r="AT45" s="1"/>
  <c r="AC27"/>
  <c r="AD27" s="1"/>
  <c r="AB27"/>
  <c r="R28" s="1"/>
  <c r="Q128"/>
  <c r="W168"/>
  <c r="BD45" l="1"/>
  <c r="BE45" s="1"/>
  <c r="BF45" s="1"/>
  <c r="AM46"/>
  <c r="AP46" s="1"/>
  <c r="AU45"/>
  <c r="AF27"/>
  <c r="Q129"/>
  <c r="W169"/>
  <c r="BG45" l="1"/>
  <c r="AX46"/>
  <c r="BA46" s="1"/>
  <c r="AQ46"/>
  <c r="AR46" s="1"/>
  <c r="AG27"/>
  <c r="AH27" s="1"/>
  <c r="AI27"/>
  <c r="AJ27" s="1"/>
  <c r="AK27" s="1"/>
  <c r="S28"/>
  <c r="T28" s="1"/>
  <c r="Q130"/>
  <c r="W170"/>
  <c r="BB46" l="1"/>
  <c r="BC46" s="1"/>
  <c r="AS46"/>
  <c r="AT46" s="1"/>
  <c r="AV27"/>
  <c r="BH27"/>
  <c r="U28"/>
  <c r="Q131"/>
  <c r="W171"/>
  <c r="BD46" l="1"/>
  <c r="BE46" s="1"/>
  <c r="BF46" s="1"/>
  <c r="AM47"/>
  <c r="AP47" s="1"/>
  <c r="AQ47" s="1"/>
  <c r="AR47" s="1"/>
  <c r="AU46"/>
  <c r="X28"/>
  <c r="Y28" s="1"/>
  <c r="Z28"/>
  <c r="AA28" s="1"/>
  <c r="Q132"/>
  <c r="W172"/>
  <c r="AX47" l="1"/>
  <c r="BA47" s="1"/>
  <c r="BG46"/>
  <c r="AS47"/>
  <c r="AT47" s="1"/>
  <c r="AC28"/>
  <c r="AD28" s="1"/>
  <c r="AB28"/>
  <c r="Q133"/>
  <c r="W173"/>
  <c r="BB47" l="1"/>
  <c r="BC47" s="1"/>
  <c r="AM48"/>
  <c r="AP48" s="1"/>
  <c r="AU47"/>
  <c r="AF28"/>
  <c r="AG28" s="1"/>
  <c r="AH28" s="1"/>
  <c r="R29"/>
  <c r="S29" s="1"/>
  <c r="T29" s="1"/>
  <c r="Q134"/>
  <c r="W174"/>
  <c r="BD47" l="1"/>
  <c r="BE47" s="1"/>
  <c r="BF47" s="1"/>
  <c r="AQ48"/>
  <c r="AR48" s="1"/>
  <c r="AI28"/>
  <c r="AJ28" s="1"/>
  <c r="AK28" s="1"/>
  <c r="BH28" s="1"/>
  <c r="U29"/>
  <c r="Q135"/>
  <c r="W175"/>
  <c r="BG47" l="1"/>
  <c r="AX48"/>
  <c r="BA48" s="1"/>
  <c r="AS48"/>
  <c r="AT48" s="1"/>
  <c r="AV28"/>
  <c r="X29"/>
  <c r="Y29" s="1"/>
  <c r="Z29"/>
  <c r="AA29" s="1"/>
  <c r="Q136"/>
  <c r="W176"/>
  <c r="BB48" l="1"/>
  <c r="BC48" s="1"/>
  <c r="AM49"/>
  <c r="AP49" s="1"/>
  <c r="AU48"/>
  <c r="AC29"/>
  <c r="AD29" s="1"/>
  <c r="AB29"/>
  <c r="R30" s="1"/>
  <c r="Q137"/>
  <c r="W177"/>
  <c r="BD48" l="1"/>
  <c r="BE48" s="1"/>
  <c r="BF48" s="1"/>
  <c r="AQ49"/>
  <c r="AR49" s="1"/>
  <c r="AF29"/>
  <c r="Q138"/>
  <c r="W178"/>
  <c r="BG48" l="1"/>
  <c r="AX49"/>
  <c r="BA49" s="1"/>
  <c r="AS49"/>
  <c r="AT49" s="1"/>
  <c r="AG29"/>
  <c r="AH29" s="1"/>
  <c r="AI29"/>
  <c r="AJ29" s="1"/>
  <c r="AK29" s="1"/>
  <c r="S30"/>
  <c r="T30" s="1"/>
  <c r="Q139"/>
  <c r="W179"/>
  <c r="BB49" l="1"/>
  <c r="BC49" s="1"/>
  <c r="AM50"/>
  <c r="AP50" s="1"/>
  <c r="AU49"/>
  <c r="AV29"/>
  <c r="BH29"/>
  <c r="U30"/>
  <c r="Q140"/>
  <c r="W180"/>
  <c r="BD49" l="1"/>
  <c r="BE49" s="1"/>
  <c r="BF49" s="1"/>
  <c r="AQ50"/>
  <c r="AR50" s="1"/>
  <c r="X30"/>
  <c r="Y30" s="1"/>
  <c r="Z30"/>
  <c r="AA30" s="1"/>
  <c r="Q141"/>
  <c r="W181"/>
  <c r="BG49" l="1"/>
  <c r="AX50"/>
  <c r="BA50" s="1"/>
  <c r="AS50"/>
  <c r="AT50" s="1"/>
  <c r="AC30"/>
  <c r="AD30" s="1"/>
  <c r="AB30"/>
  <c r="R31" s="1"/>
  <c r="Q142"/>
  <c r="W182"/>
  <c r="BB50" l="1"/>
  <c r="BC50" s="1"/>
  <c r="AM51"/>
  <c r="AP51" s="1"/>
  <c r="AU50"/>
  <c r="AF30"/>
  <c r="Q143"/>
  <c r="W183"/>
  <c r="W184" s="1"/>
  <c r="W185" s="1"/>
  <c r="W186" s="1"/>
  <c r="W187" s="1"/>
  <c r="W188" s="1"/>
  <c r="W189" s="1"/>
  <c r="W190" s="1"/>
  <c r="W191" s="1"/>
  <c r="W192" s="1"/>
  <c r="W193" s="1"/>
  <c r="W194" s="1"/>
  <c r="W195" s="1"/>
  <c r="W196" s="1"/>
  <c r="W197" s="1"/>
  <c r="W198" s="1"/>
  <c r="W199" s="1"/>
  <c r="W200" s="1"/>
  <c r="W201" s="1"/>
  <c r="W202" s="1"/>
  <c r="W203" s="1"/>
  <c r="W204" s="1"/>
  <c r="W205" s="1"/>
  <c r="W206" s="1"/>
  <c r="W207" s="1"/>
  <c r="W208" s="1"/>
  <c r="W209" s="1"/>
  <c r="W210" s="1"/>
  <c r="W211" s="1"/>
  <c r="W212" s="1"/>
  <c r="W213" s="1"/>
  <c r="W214" s="1"/>
  <c r="W215" s="1"/>
  <c r="W216" s="1"/>
  <c r="W217" s="1"/>
  <c r="W218" s="1"/>
  <c r="W219" s="1"/>
  <c r="W220" s="1"/>
  <c r="W221" s="1"/>
  <c r="W222" s="1"/>
  <c r="W223" s="1"/>
  <c r="W224" s="1"/>
  <c r="W225" s="1"/>
  <c r="W226" s="1"/>
  <c r="W227" s="1"/>
  <c r="W228" s="1"/>
  <c r="W229" s="1"/>
  <c r="W230" s="1"/>
  <c r="W231" s="1"/>
  <c r="W232" s="1"/>
  <c r="W233" s="1"/>
  <c r="W234" s="1"/>
  <c r="W235" s="1"/>
  <c r="W236" s="1"/>
  <c r="W237" s="1"/>
  <c r="W238" s="1"/>
  <c r="W239" s="1"/>
  <c r="W240" s="1"/>
  <c r="W241" s="1"/>
  <c r="W242" s="1"/>
  <c r="W243" s="1"/>
  <c r="BD50" l="1"/>
  <c r="AQ51"/>
  <c r="AR51" s="1"/>
  <c r="AG30"/>
  <c r="AH30" s="1"/>
  <c r="AI30"/>
  <c r="AJ30" s="1"/>
  <c r="AK30" s="1"/>
  <c r="S31"/>
  <c r="T31" s="1"/>
  <c r="Q144"/>
  <c r="BE50" l="1"/>
  <c r="BF50" s="1"/>
  <c r="BG50" s="1"/>
  <c r="AX51"/>
  <c r="BA51" s="1"/>
  <c r="AS51"/>
  <c r="AT51" s="1"/>
  <c r="AV30"/>
  <c r="BH30"/>
  <c r="U31"/>
  <c r="Q145"/>
  <c r="BB51" l="1"/>
  <c r="BC51" s="1"/>
  <c r="AM52"/>
  <c r="AP52" s="1"/>
  <c r="AQ52" s="1"/>
  <c r="AR52" s="1"/>
  <c r="AU51"/>
  <c r="Z31"/>
  <c r="AA31" s="1"/>
  <c r="X31"/>
  <c r="Y31" s="1"/>
  <c r="Q146"/>
  <c r="BD51" l="1"/>
  <c r="AS52"/>
  <c r="AT52" s="1"/>
  <c r="AC31"/>
  <c r="AD31" s="1"/>
  <c r="AB31"/>
  <c r="R32" s="1"/>
  <c r="Q147"/>
  <c r="BE51" l="1"/>
  <c r="BF51" s="1"/>
  <c r="AX52" s="1"/>
  <c r="BA52" s="1"/>
  <c r="BB52" s="1"/>
  <c r="BC52" s="1"/>
  <c r="AM53"/>
  <c r="AP53" s="1"/>
  <c r="AQ53" s="1"/>
  <c r="AR53" s="1"/>
  <c r="AU52"/>
  <c r="AF31"/>
  <c r="Q148"/>
  <c r="BG51" l="1"/>
  <c r="BD52"/>
  <c r="BE52" s="1"/>
  <c r="BF52" s="1"/>
  <c r="AS53"/>
  <c r="AT53" s="1"/>
  <c r="AG31"/>
  <c r="AH31" s="1"/>
  <c r="AI31"/>
  <c r="AJ31" s="1"/>
  <c r="AK31" s="1"/>
  <c r="S32"/>
  <c r="T32" s="1"/>
  <c r="Q149"/>
  <c r="BG52" l="1"/>
  <c r="AX53"/>
  <c r="BA53" s="1"/>
  <c r="AM54"/>
  <c r="AP54" s="1"/>
  <c r="AU53"/>
  <c r="AV31"/>
  <c r="BH31"/>
  <c r="U32"/>
  <c r="Q150"/>
  <c r="BB53" l="1"/>
  <c r="BC53" s="1"/>
  <c r="AQ54"/>
  <c r="AR54" s="1"/>
  <c r="X32"/>
  <c r="Y32" s="1"/>
  <c r="Z32"/>
  <c r="AA32" s="1"/>
  <c r="Q151"/>
  <c r="BD53" l="1"/>
  <c r="BE53" s="1"/>
  <c r="BF53" s="1"/>
  <c r="AS54"/>
  <c r="AT54" s="1"/>
  <c r="AC32"/>
  <c r="AD32" s="1"/>
  <c r="AB32"/>
  <c r="R33" s="1"/>
  <c r="Q152"/>
  <c r="BG53" l="1"/>
  <c r="AX54"/>
  <c r="BA54" s="1"/>
  <c r="AM55"/>
  <c r="AP55" s="1"/>
  <c r="AQ55" s="1"/>
  <c r="AU54"/>
  <c r="AF32"/>
  <c r="Q153"/>
  <c r="BB54" l="1"/>
  <c r="BC54" s="1"/>
  <c r="AR55"/>
  <c r="AS55"/>
  <c r="AT55" s="1"/>
  <c r="AG32"/>
  <c r="AH32" s="1"/>
  <c r="AI32"/>
  <c r="AJ32" s="1"/>
  <c r="AK32" s="1"/>
  <c r="S33"/>
  <c r="T33" s="1"/>
  <c r="Q154"/>
  <c r="BD54" l="1"/>
  <c r="BE54" s="1"/>
  <c r="BF54" s="1"/>
  <c r="AM56"/>
  <c r="AP56" s="1"/>
  <c r="AU55"/>
  <c r="AV32"/>
  <c r="BH32"/>
  <c r="U33"/>
  <c r="Q155"/>
  <c r="BG54" l="1"/>
  <c r="AX55"/>
  <c r="BA55" s="1"/>
  <c r="AQ56"/>
  <c r="AR56" s="1"/>
  <c r="X33"/>
  <c r="Y33" s="1"/>
  <c r="Z33"/>
  <c r="AA33" s="1"/>
  <c r="Q156"/>
  <c r="BB55" l="1"/>
  <c r="BC55" s="1"/>
  <c r="AS56"/>
  <c r="AT56" s="1"/>
  <c r="AC33"/>
  <c r="AD33" s="1"/>
  <c r="AB33"/>
  <c r="R34" s="1"/>
  <c r="Q157"/>
  <c r="BD55" l="1"/>
  <c r="BE55" s="1"/>
  <c r="BF55" s="1"/>
  <c r="AM57"/>
  <c r="AP57" s="1"/>
  <c r="AU56"/>
  <c r="AF33"/>
  <c r="Q158"/>
  <c r="BG55" l="1"/>
  <c r="AX56"/>
  <c r="BA56" s="1"/>
  <c r="AQ57"/>
  <c r="AR57" s="1"/>
  <c r="AG33"/>
  <c r="AH33" s="1"/>
  <c r="AI33"/>
  <c r="AJ33" s="1"/>
  <c r="AK33" s="1"/>
  <c r="S34"/>
  <c r="T34" s="1"/>
  <c r="Q159"/>
  <c r="BB56" l="1"/>
  <c r="BC56" s="1"/>
  <c r="AS57"/>
  <c r="AT57" s="1"/>
  <c r="AV33"/>
  <c r="BH33"/>
  <c r="U34"/>
  <c r="Q160"/>
  <c r="BD56" l="1"/>
  <c r="BE56" s="1"/>
  <c r="BF56" s="1"/>
  <c r="AM58"/>
  <c r="AP58" s="1"/>
  <c r="AU57"/>
  <c r="Z34"/>
  <c r="AA34" s="1"/>
  <c r="X34"/>
  <c r="Y34" s="1"/>
  <c r="Q161"/>
  <c r="BG56" l="1"/>
  <c r="AX57"/>
  <c r="BA57" s="1"/>
  <c r="AQ58"/>
  <c r="AR58" s="1"/>
  <c r="AC34"/>
  <c r="AD34" s="1"/>
  <c r="AB34"/>
  <c r="R35" s="1"/>
  <c r="Q162"/>
  <c r="BB57" l="1"/>
  <c r="BC57" s="1"/>
  <c r="AS58"/>
  <c r="AM59" s="1"/>
  <c r="AP59" s="1"/>
  <c r="AQ59" s="1"/>
  <c r="AR59" s="1"/>
  <c r="AF34"/>
  <c r="Q163"/>
  <c r="BD57" l="1"/>
  <c r="BE57" s="1"/>
  <c r="BF57" s="1"/>
  <c r="AT58"/>
  <c r="AU58" s="1"/>
  <c r="AS59"/>
  <c r="AT59" s="1"/>
  <c r="AG34"/>
  <c r="AH34" s="1"/>
  <c r="AI34"/>
  <c r="AJ34" s="1"/>
  <c r="AK34" s="1"/>
  <c r="S35"/>
  <c r="T35" s="1"/>
  <c r="Q164"/>
  <c r="BG57" l="1"/>
  <c r="AX58"/>
  <c r="BA58" s="1"/>
  <c r="AM60"/>
  <c r="AP60" s="1"/>
  <c r="AU59"/>
  <c r="AV34"/>
  <c r="BH34"/>
  <c r="U35"/>
  <c r="X35" s="1"/>
  <c r="Y35" s="1"/>
  <c r="Q165"/>
  <c r="BB58" l="1"/>
  <c r="BC58" s="1"/>
  <c r="AQ60"/>
  <c r="AR60" s="1"/>
  <c r="Z35"/>
  <c r="AA35" s="1"/>
  <c r="AC35" s="1"/>
  <c r="AD35" s="1"/>
  <c r="Q166"/>
  <c r="BD58" l="1"/>
  <c r="AS60"/>
  <c r="AM61" s="1"/>
  <c r="AP61" s="1"/>
  <c r="AB35"/>
  <c r="R36" s="1"/>
  <c r="Q167"/>
  <c r="BE58" l="1"/>
  <c r="BF58" s="1"/>
  <c r="BG58" s="1"/>
  <c r="AX59"/>
  <c r="BA59" s="1"/>
  <c r="BB59" s="1"/>
  <c r="BC59" s="1"/>
  <c r="AT60"/>
  <c r="AU60" s="1"/>
  <c r="AQ61"/>
  <c r="AR61" s="1"/>
  <c r="AF35"/>
  <c r="AI35" s="1"/>
  <c r="AJ35" s="1"/>
  <c r="AK35" s="1"/>
  <c r="S36"/>
  <c r="T36" s="1"/>
  <c r="Q168"/>
  <c r="BD59" l="1"/>
  <c r="BE59" s="1"/>
  <c r="BF59" s="1"/>
  <c r="AS61"/>
  <c r="AT61" s="1"/>
  <c r="AV35"/>
  <c r="BH35"/>
  <c r="AG35"/>
  <c r="AH35" s="1"/>
  <c r="U36"/>
  <c r="Q169"/>
  <c r="BG59" l="1"/>
  <c r="AX60"/>
  <c r="BA60" s="1"/>
  <c r="AM62"/>
  <c r="AP62" s="1"/>
  <c r="AQ62" s="1"/>
  <c r="AR62" s="1"/>
  <c r="AU61"/>
  <c r="Z36"/>
  <c r="AA36" s="1"/>
  <c r="X36"/>
  <c r="Y36" s="1"/>
  <c r="Q170"/>
  <c r="BB60" l="1"/>
  <c r="BC60" s="1"/>
  <c r="AS62"/>
  <c r="AT62" s="1"/>
  <c r="AC36"/>
  <c r="AB36"/>
  <c r="R37" s="1"/>
  <c r="Q171"/>
  <c r="BD60" l="1"/>
  <c r="BE60" s="1"/>
  <c r="BF60" s="1"/>
  <c r="AM63"/>
  <c r="AP63" s="1"/>
  <c r="AU62"/>
  <c r="AD36"/>
  <c r="AF36"/>
  <c r="AI36" s="1"/>
  <c r="Q172"/>
  <c r="BG60" l="1"/>
  <c r="AX61"/>
  <c r="BA61" s="1"/>
  <c r="AQ63"/>
  <c r="AR63" s="1"/>
  <c r="AG36"/>
  <c r="AH36" s="1"/>
  <c r="AJ36"/>
  <c r="AK36" s="1"/>
  <c r="S37"/>
  <c r="T37" s="1"/>
  <c r="Q173"/>
  <c r="BB61" l="1"/>
  <c r="BC61" s="1"/>
  <c r="AS63"/>
  <c r="AT63" s="1"/>
  <c r="AV36"/>
  <c r="BH36"/>
  <c r="U37"/>
  <c r="Q174"/>
  <c r="BD61" l="1"/>
  <c r="BE61" s="1"/>
  <c r="BF61" s="1"/>
  <c r="AM64"/>
  <c r="AP64" s="1"/>
  <c r="AU63"/>
  <c r="X37"/>
  <c r="Y37" s="1"/>
  <c r="Z37"/>
  <c r="AA37" s="1"/>
  <c r="Q175"/>
  <c r="BG61" l="1"/>
  <c r="AX62"/>
  <c r="BA62" s="1"/>
  <c r="AQ64"/>
  <c r="AR64" s="1"/>
  <c r="AC37"/>
  <c r="AD37" s="1"/>
  <c r="AB37"/>
  <c r="R38" s="1"/>
  <c r="Q176"/>
  <c r="BB62" l="1"/>
  <c r="BC62" s="1"/>
  <c r="AS64"/>
  <c r="AT64" s="1"/>
  <c r="AF37"/>
  <c r="Q177"/>
  <c r="BD62" l="1"/>
  <c r="BE62" s="1"/>
  <c r="BF62" s="1"/>
  <c r="AM65"/>
  <c r="AP65" s="1"/>
  <c r="AU64"/>
  <c r="AG37"/>
  <c r="AH37" s="1"/>
  <c r="AI37"/>
  <c r="AJ37" s="1"/>
  <c r="AK37" s="1"/>
  <c r="S38"/>
  <c r="T38" s="1"/>
  <c r="Q178"/>
  <c r="BG62" l="1"/>
  <c r="AX63"/>
  <c r="BA63" s="1"/>
  <c r="AQ65"/>
  <c r="AR65" s="1"/>
  <c r="AV37"/>
  <c r="BH37"/>
  <c r="U38"/>
  <c r="Q179"/>
  <c r="BB63" l="1"/>
  <c r="BC63" s="1"/>
  <c r="AS65"/>
  <c r="AT65" s="1"/>
  <c r="X38"/>
  <c r="Y38" s="1"/>
  <c r="Z38"/>
  <c r="AA38" s="1"/>
  <c r="Q180"/>
  <c r="BD63" l="1"/>
  <c r="BE63" s="1"/>
  <c r="BF63" s="1"/>
  <c r="AM66"/>
  <c r="AP66" s="1"/>
  <c r="AU65"/>
  <c r="AC38"/>
  <c r="AD38" s="1"/>
  <c r="AB38"/>
  <c r="Q181"/>
  <c r="BG63" l="1"/>
  <c r="AQ66"/>
  <c r="AR66" s="1"/>
  <c r="AF38"/>
  <c r="AI38" s="1"/>
  <c r="AJ38" s="1"/>
  <c r="AK38" s="1"/>
  <c r="R39"/>
  <c r="S39" s="1"/>
  <c r="T39" s="1"/>
  <c r="Q182"/>
  <c r="AX64" l="1"/>
  <c r="BA64" s="1"/>
  <c r="AS66"/>
  <c r="AT66" s="1"/>
  <c r="AG38"/>
  <c r="AH38" s="1"/>
  <c r="AV38"/>
  <c r="BH38"/>
  <c r="U39"/>
  <c r="Q183"/>
  <c r="Q184" s="1"/>
  <c r="BB64" l="1"/>
  <c r="BC64" s="1"/>
  <c r="AM67"/>
  <c r="AP67" s="1"/>
  <c r="AU66"/>
  <c r="Z39"/>
  <c r="AA39" s="1"/>
  <c r="X39"/>
  <c r="Y39" s="1"/>
  <c r="Q185"/>
  <c r="BD64" l="1"/>
  <c r="BE64" s="1"/>
  <c r="BF64" s="1"/>
  <c r="AQ67"/>
  <c r="AR67" s="1"/>
  <c r="AC39"/>
  <c r="AD39" s="1"/>
  <c r="AB39"/>
  <c r="R40" s="1"/>
  <c r="Q186"/>
  <c r="AS67" l="1"/>
  <c r="AT67" s="1"/>
  <c r="AF39"/>
  <c r="Q187"/>
  <c r="AM68" l="1"/>
  <c r="AP68" s="1"/>
  <c r="AQ68" s="1"/>
  <c r="AU67"/>
  <c r="AG39"/>
  <c r="AH39" s="1"/>
  <c r="AI39"/>
  <c r="AJ39" s="1"/>
  <c r="AK39" s="1"/>
  <c r="S40"/>
  <c r="T40" s="1"/>
  <c r="Q188"/>
  <c r="AR68" l="1"/>
  <c r="AS68"/>
  <c r="AT68" s="1"/>
  <c r="AV39"/>
  <c r="BH39"/>
  <c r="U40"/>
  <c r="Q189"/>
  <c r="AM69" l="1"/>
  <c r="AP69" s="1"/>
  <c r="AU68"/>
  <c r="Z40"/>
  <c r="AA40" s="1"/>
  <c r="X40"/>
  <c r="Y40" s="1"/>
  <c r="Q190"/>
  <c r="AQ69" l="1"/>
  <c r="AR69" s="1"/>
  <c r="AC40"/>
  <c r="AD40" s="1"/>
  <c r="AB40"/>
  <c r="R41" s="1"/>
  <c r="Q191"/>
  <c r="AS69" l="1"/>
  <c r="AT69" s="1"/>
  <c r="AF40"/>
  <c r="Q192"/>
  <c r="AM70" l="1"/>
  <c r="AP70" s="1"/>
  <c r="AQ70" s="1"/>
  <c r="AR70" s="1"/>
  <c r="AU69"/>
  <c r="AG40"/>
  <c r="AH40" s="1"/>
  <c r="AI40"/>
  <c r="AJ40" s="1"/>
  <c r="AK40" s="1"/>
  <c r="S41"/>
  <c r="T41" s="1"/>
  <c r="Q193"/>
  <c r="AS70" l="1"/>
  <c r="AT70" s="1"/>
  <c r="AV40"/>
  <c r="BH40"/>
  <c r="U41"/>
  <c r="Q194"/>
  <c r="AM71" l="1"/>
  <c r="AP71" s="1"/>
  <c r="AU70"/>
  <c r="Z41"/>
  <c r="AA41" s="1"/>
  <c r="X41"/>
  <c r="Y41" s="1"/>
  <c r="Q195"/>
  <c r="AQ71" l="1"/>
  <c r="AR71" s="1"/>
  <c r="AC41"/>
  <c r="AD41" s="1"/>
  <c r="AB41"/>
  <c r="R42" s="1"/>
  <c r="Q196"/>
  <c r="AS71" l="1"/>
  <c r="AT71" s="1"/>
  <c r="AF41"/>
  <c r="Q197"/>
  <c r="Q198" s="1"/>
  <c r="AM72" l="1"/>
  <c r="AP72" s="1"/>
  <c r="AQ72" s="1"/>
  <c r="AR72" s="1"/>
  <c r="AU71"/>
  <c r="AG41"/>
  <c r="AH41" s="1"/>
  <c r="AI41"/>
  <c r="AJ41" s="1"/>
  <c r="AK41" s="1"/>
  <c r="S42"/>
  <c r="T42" s="1"/>
  <c r="Q199"/>
  <c r="Q200" s="1"/>
  <c r="Q201" s="1"/>
  <c r="AS72" l="1"/>
  <c r="AT72" s="1"/>
  <c r="AV41"/>
  <c r="BH41"/>
  <c r="U42"/>
  <c r="Q202"/>
  <c r="Q203" s="1"/>
  <c r="Q204" s="1"/>
  <c r="Q205" s="1"/>
  <c r="AM73" l="1"/>
  <c r="AP73" s="1"/>
  <c r="AU72"/>
  <c r="X42"/>
  <c r="Y42" s="1"/>
  <c r="Z42"/>
  <c r="AA42" s="1"/>
  <c r="Q206"/>
  <c r="Q207" s="1"/>
  <c r="AQ73" l="1"/>
  <c r="AR73" s="1"/>
  <c r="AC42"/>
  <c r="AD42" s="1"/>
  <c r="AB42"/>
  <c r="R43" s="1"/>
  <c r="Q208"/>
  <c r="Q209" s="1"/>
  <c r="AS73" l="1"/>
  <c r="AT73" s="1"/>
  <c r="AF42"/>
  <c r="Q210"/>
  <c r="Q211" s="1"/>
  <c r="Q212" s="1"/>
  <c r="Q213" s="1"/>
  <c r="AM74" l="1"/>
  <c r="AP74" s="1"/>
  <c r="AU73"/>
  <c r="AG42"/>
  <c r="AH42" s="1"/>
  <c r="AI42"/>
  <c r="AJ42" s="1"/>
  <c r="AK42" s="1"/>
  <c r="S43"/>
  <c r="T43" s="1"/>
  <c r="Q214"/>
  <c r="Q215" s="1"/>
  <c r="Q216" s="1"/>
  <c r="Q217" s="1"/>
  <c r="AQ74" l="1"/>
  <c r="AR74" s="1"/>
  <c r="AV42"/>
  <c r="BH42"/>
  <c r="U43"/>
  <c r="Q218"/>
  <c r="Q219" s="1"/>
  <c r="Q220" s="1"/>
  <c r="Q221" s="1"/>
  <c r="AS74" l="1"/>
  <c r="AT74" s="1"/>
  <c r="Z43"/>
  <c r="AA43" s="1"/>
  <c r="X43"/>
  <c r="Y43" s="1"/>
  <c r="Q222"/>
  <c r="Q223" s="1"/>
  <c r="Q224" s="1"/>
  <c r="Q225" s="1"/>
  <c r="AM75" l="1"/>
  <c r="AP75" s="1"/>
  <c r="AQ75" s="1"/>
  <c r="AR75" s="1"/>
  <c r="AU74"/>
  <c r="AC43"/>
  <c r="AD43" s="1"/>
  <c r="AB43"/>
  <c r="R44" s="1"/>
  <c r="Q226"/>
  <c r="Q227" s="1"/>
  <c r="Q228" s="1"/>
  <c r="Q229" s="1"/>
  <c r="AS75" l="1"/>
  <c r="AT75" s="1"/>
  <c r="AF43"/>
  <c r="Q230"/>
  <c r="Q231" s="1"/>
  <c r="Q232" s="1"/>
  <c r="Q233" s="1"/>
  <c r="AM76" l="1"/>
  <c r="AP76" s="1"/>
  <c r="AU75"/>
  <c r="AG43"/>
  <c r="AH43" s="1"/>
  <c r="AI43"/>
  <c r="AJ43" s="1"/>
  <c r="AK43" s="1"/>
  <c r="S44"/>
  <c r="T44" s="1"/>
  <c r="Q234"/>
  <c r="Q235" s="1"/>
  <c r="Q236" s="1"/>
  <c r="Q237" s="1"/>
  <c r="AQ76" l="1"/>
  <c r="AR76" s="1"/>
  <c r="AV43"/>
  <c r="BH43"/>
  <c r="U44"/>
  <c r="Q238"/>
  <c r="AS76" l="1"/>
  <c r="AT76" s="1"/>
  <c r="X44"/>
  <c r="Y44" s="1"/>
  <c r="Z44"/>
  <c r="AA44" s="1"/>
  <c r="Q239"/>
  <c r="AM77" l="1"/>
  <c r="AP77" s="1"/>
  <c r="AQ77" s="1"/>
  <c r="AR77" s="1"/>
  <c r="AU76"/>
  <c r="AC44"/>
  <c r="AD44" s="1"/>
  <c r="AB44"/>
  <c r="R45" s="1"/>
  <c r="Q240"/>
  <c r="Q241" s="1"/>
  <c r="Q242" s="1"/>
  <c r="Q243" s="1"/>
  <c r="AS77" l="1"/>
  <c r="AT77" s="1"/>
  <c r="AF44"/>
  <c r="AM78" l="1"/>
  <c r="AP78" s="1"/>
  <c r="AU77"/>
  <c r="AG44"/>
  <c r="AH44" s="1"/>
  <c r="AI44"/>
  <c r="AJ44" s="1"/>
  <c r="AK44" s="1"/>
  <c r="S45"/>
  <c r="T45" s="1"/>
  <c r="AQ78" l="1"/>
  <c r="AR78" s="1"/>
  <c r="AV44"/>
  <c r="BH44"/>
  <c r="U45"/>
  <c r="AS78" l="1"/>
  <c r="AT78" s="1"/>
  <c r="Z45"/>
  <c r="AA45" s="1"/>
  <c r="X45"/>
  <c r="Y45" s="1"/>
  <c r="AM79" l="1"/>
  <c r="AP79" s="1"/>
  <c r="AU78"/>
  <c r="AC45"/>
  <c r="AD45" s="1"/>
  <c r="AB45"/>
  <c r="R46" s="1"/>
  <c r="AQ79" l="1"/>
  <c r="AR79" s="1"/>
  <c r="AF45"/>
  <c r="AS79" l="1"/>
  <c r="AT79" s="1"/>
  <c r="AG45"/>
  <c r="AH45" s="1"/>
  <c r="AI45"/>
  <c r="AJ45" s="1"/>
  <c r="AK45" s="1"/>
  <c r="S46"/>
  <c r="T46" s="1"/>
  <c r="AM80" l="1"/>
  <c r="AP80" s="1"/>
  <c r="AU79"/>
  <c r="AV45"/>
  <c r="BH45"/>
  <c r="U46"/>
  <c r="AQ80" l="1"/>
  <c r="AR80" s="1"/>
  <c r="Z46"/>
  <c r="AA46" s="1"/>
  <c r="X46"/>
  <c r="Y46" s="1"/>
  <c r="AS80" l="1"/>
  <c r="AT80" s="1"/>
  <c r="AC46"/>
  <c r="AD46" s="1"/>
  <c r="AB46"/>
  <c r="R47" s="1"/>
  <c r="AM81" l="1"/>
  <c r="AP81" s="1"/>
  <c r="AU80"/>
  <c r="AF46"/>
  <c r="AQ81" l="1"/>
  <c r="AR81" s="1"/>
  <c r="AG46"/>
  <c r="AH46" s="1"/>
  <c r="AI46"/>
  <c r="AJ46" s="1"/>
  <c r="AK46" s="1"/>
  <c r="S47"/>
  <c r="T47" s="1"/>
  <c r="AS81" l="1"/>
  <c r="AT81" s="1"/>
  <c r="AV46"/>
  <c r="BH46"/>
  <c r="U47"/>
  <c r="AM82" l="1"/>
  <c r="AP82" s="1"/>
  <c r="AU81"/>
  <c r="X47"/>
  <c r="Y47" s="1"/>
  <c r="Z47"/>
  <c r="AA47" s="1"/>
  <c r="AQ82" l="1"/>
  <c r="AR82" s="1"/>
  <c r="AC47"/>
  <c r="AD47" s="1"/>
  <c r="AB47"/>
  <c r="R48" s="1"/>
  <c r="AS82" l="1"/>
  <c r="AT82" s="1"/>
  <c r="AF47"/>
  <c r="S48"/>
  <c r="T48" s="1"/>
  <c r="AM83" l="1"/>
  <c r="AP83" s="1"/>
  <c r="AU82"/>
  <c r="AG47"/>
  <c r="AH47" s="1"/>
  <c r="AI47"/>
  <c r="AJ47" s="1"/>
  <c r="AK47" s="1"/>
  <c r="U48"/>
  <c r="AQ83" l="1"/>
  <c r="AR83" s="1"/>
  <c r="AV47"/>
  <c r="BH47"/>
  <c r="X48"/>
  <c r="Y48" s="1"/>
  <c r="Z48"/>
  <c r="AA48" s="1"/>
  <c r="AS83" l="1"/>
  <c r="AT83" s="1"/>
  <c r="AC48"/>
  <c r="AD48" s="1"/>
  <c r="AB48"/>
  <c r="R49" s="1"/>
  <c r="AM84" l="1"/>
  <c r="AP84" s="1"/>
  <c r="AU83"/>
  <c r="AF48"/>
  <c r="AQ84" l="1"/>
  <c r="AR84" s="1"/>
  <c r="AG48"/>
  <c r="AH48" s="1"/>
  <c r="AI48"/>
  <c r="AJ48" s="1"/>
  <c r="AK48" s="1"/>
  <c r="S49"/>
  <c r="T49" s="1"/>
  <c r="AS84" l="1"/>
  <c r="AT84" s="1"/>
  <c r="AV48"/>
  <c r="BH48"/>
  <c r="U49"/>
  <c r="AM85" l="1"/>
  <c r="AP85" s="1"/>
  <c r="AU84"/>
  <c r="X49"/>
  <c r="Y49" s="1"/>
  <c r="Z49"/>
  <c r="AA49" s="1"/>
  <c r="AQ85" l="1"/>
  <c r="AR85" s="1"/>
  <c r="AC49"/>
  <c r="AD49" s="1"/>
  <c r="AB49"/>
  <c r="R50" s="1"/>
  <c r="AS85" l="1"/>
  <c r="AT85" s="1"/>
  <c r="AF49"/>
  <c r="AM86" l="1"/>
  <c r="AP86" s="1"/>
  <c r="AU85"/>
  <c r="AG49"/>
  <c r="AH49" s="1"/>
  <c r="AI49"/>
  <c r="AJ49" s="1"/>
  <c r="AK49" s="1"/>
  <c r="S50"/>
  <c r="T50" s="1"/>
  <c r="AQ86" l="1"/>
  <c r="AR86" s="1"/>
  <c r="AV49"/>
  <c r="BH49"/>
  <c r="U50"/>
  <c r="AS86" l="1"/>
  <c r="AT86" s="1"/>
  <c r="X50"/>
  <c r="Y50" s="1"/>
  <c r="Z50"/>
  <c r="AA50" s="1"/>
  <c r="AM87" l="1"/>
  <c r="AP87" s="1"/>
  <c r="AU86"/>
  <c r="AC50"/>
  <c r="AD50" s="1"/>
  <c r="AB50"/>
  <c r="R51" s="1"/>
  <c r="AQ87" l="1"/>
  <c r="AR87" s="1"/>
  <c r="AF50"/>
  <c r="AS87" l="1"/>
  <c r="AT87" s="1"/>
  <c r="AG50"/>
  <c r="AH50" s="1"/>
  <c r="AI50"/>
  <c r="AJ50" s="1"/>
  <c r="AK50" s="1"/>
  <c r="S51"/>
  <c r="T51" s="1"/>
  <c r="AM88" l="1"/>
  <c r="AP88" s="1"/>
  <c r="AU87"/>
  <c r="AV50"/>
  <c r="BH50"/>
  <c r="U51"/>
  <c r="AQ88" l="1"/>
  <c r="AR88" s="1"/>
  <c r="X51"/>
  <c r="Y51" s="1"/>
  <c r="Z51"/>
  <c r="AA51" s="1"/>
  <c r="AS88" l="1"/>
  <c r="AT88" s="1"/>
  <c r="AC51"/>
  <c r="AD51" s="1"/>
  <c r="AB51"/>
  <c r="R52" s="1"/>
  <c r="AM89" l="1"/>
  <c r="AP89" s="1"/>
  <c r="AU88"/>
  <c r="AF51"/>
  <c r="AQ89" l="1"/>
  <c r="AR89" s="1"/>
  <c r="AG51"/>
  <c r="AH51" s="1"/>
  <c r="AI51"/>
  <c r="AJ51" s="1"/>
  <c r="AK51" s="1"/>
  <c r="S52"/>
  <c r="T52" s="1"/>
  <c r="AS89" l="1"/>
  <c r="AT89" s="1"/>
  <c r="AV51"/>
  <c r="BH51"/>
  <c r="U52"/>
  <c r="AM90" l="1"/>
  <c r="AP90" s="1"/>
  <c r="AU89"/>
  <c r="Z52"/>
  <c r="AA52" s="1"/>
  <c r="X52"/>
  <c r="Y52" s="1"/>
  <c r="AQ90" l="1"/>
  <c r="AR90" s="1"/>
  <c r="AC52"/>
  <c r="AD52" s="1"/>
  <c r="AB52"/>
  <c r="R53" s="1"/>
  <c r="AS90" l="1"/>
  <c r="AT90" s="1"/>
  <c r="AF52"/>
  <c r="AM91" l="1"/>
  <c r="AP91" s="1"/>
  <c r="AQ91" s="1"/>
  <c r="AR91" s="1"/>
  <c r="AU90"/>
  <c r="AG52"/>
  <c r="AH52" s="1"/>
  <c r="AI52"/>
  <c r="AJ52" s="1"/>
  <c r="AK52" s="1"/>
  <c r="S53"/>
  <c r="T53" s="1"/>
  <c r="AS91" l="1"/>
  <c r="AT91" s="1"/>
  <c r="AV52"/>
  <c r="BH52"/>
  <c r="U53"/>
  <c r="AM92" l="1"/>
  <c r="AP92" s="1"/>
  <c r="AU91"/>
  <c r="Z53"/>
  <c r="AA53" s="1"/>
  <c r="X53"/>
  <c r="Y53" s="1"/>
  <c r="AQ92" l="1"/>
  <c r="AR92" s="1"/>
  <c r="AC53"/>
  <c r="AD53" s="1"/>
  <c r="AB53"/>
  <c r="R54" s="1"/>
  <c r="AS92" l="1"/>
  <c r="AT92" s="1"/>
  <c r="AF53"/>
  <c r="AM93" l="1"/>
  <c r="AP93" s="1"/>
  <c r="AQ93" s="1"/>
  <c r="AR93" s="1"/>
  <c r="AU92"/>
  <c r="AG53"/>
  <c r="AH53" s="1"/>
  <c r="AI53"/>
  <c r="AJ53" s="1"/>
  <c r="AK53" s="1"/>
  <c r="S54"/>
  <c r="T54" s="1"/>
  <c r="AS93" l="1"/>
  <c r="AT93" s="1"/>
  <c r="AV53"/>
  <c r="BH53"/>
  <c r="U54"/>
  <c r="AM94" l="1"/>
  <c r="AP94" s="1"/>
  <c r="AQ94" s="1"/>
  <c r="AU93"/>
  <c r="Z54"/>
  <c r="AA54" s="1"/>
  <c r="X54"/>
  <c r="Y54" s="1"/>
  <c r="AR94" l="1"/>
  <c r="AS94"/>
  <c r="AT94" s="1"/>
  <c r="AB54"/>
  <c r="R55" s="1"/>
  <c r="AC54"/>
  <c r="AD54" s="1"/>
  <c r="AM95" l="1"/>
  <c r="AP95" s="1"/>
  <c r="AQ95" s="1"/>
  <c r="AR95" s="1"/>
  <c r="AU94"/>
  <c r="AF54"/>
  <c r="AS95" l="1"/>
  <c r="AT95" s="1"/>
  <c r="AG54"/>
  <c r="AH54" s="1"/>
  <c r="AI54"/>
  <c r="AJ54" s="1"/>
  <c r="AK54" s="1"/>
  <c r="S55"/>
  <c r="T55" s="1"/>
  <c r="AM96" l="1"/>
  <c r="AP96" s="1"/>
  <c r="AU95"/>
  <c r="AV54"/>
  <c r="BH54"/>
  <c r="U55"/>
  <c r="AQ96" l="1"/>
  <c r="AR96" s="1"/>
  <c r="X55"/>
  <c r="Y55" s="1"/>
  <c r="Z55"/>
  <c r="AA55" s="1"/>
  <c r="AS96" l="1"/>
  <c r="AT96" s="1"/>
  <c r="AC55"/>
  <c r="AD55" s="1"/>
  <c r="AB55"/>
  <c r="R56" s="1"/>
  <c r="AM97" l="1"/>
  <c r="AP97" s="1"/>
  <c r="AU96"/>
  <c r="AF55"/>
  <c r="AQ97" l="1"/>
  <c r="AR97" s="1"/>
  <c r="AG55"/>
  <c r="AH55" s="1"/>
  <c r="AI55"/>
  <c r="AJ55" s="1"/>
  <c r="AK55" s="1"/>
  <c r="S56"/>
  <c r="T56" s="1"/>
  <c r="AS97" l="1"/>
  <c r="AT97" s="1"/>
  <c r="AV55"/>
  <c r="BH55"/>
  <c r="U56"/>
  <c r="AM98" l="1"/>
  <c r="AP98" s="1"/>
  <c r="AU97"/>
  <c r="Z56"/>
  <c r="AA56" s="1"/>
  <c r="X56"/>
  <c r="Y56" s="1"/>
  <c r="AQ98" l="1"/>
  <c r="AR98" s="1"/>
  <c r="AC56"/>
  <c r="AD56" s="1"/>
  <c r="AB56"/>
  <c r="R57" s="1"/>
  <c r="AS98" l="1"/>
  <c r="AT98" s="1"/>
  <c r="AF56"/>
  <c r="AM99" l="1"/>
  <c r="AP99" s="1"/>
  <c r="AU98"/>
  <c r="AG56"/>
  <c r="AH56" s="1"/>
  <c r="AI56"/>
  <c r="AJ56" s="1"/>
  <c r="AK56" s="1"/>
  <c r="S57"/>
  <c r="T57" s="1"/>
  <c r="AQ99" l="1"/>
  <c r="AR99" s="1"/>
  <c r="AV56"/>
  <c r="BH56"/>
  <c r="U57"/>
  <c r="AS99" l="1"/>
  <c r="AT99" s="1"/>
  <c r="X57"/>
  <c r="Y57" s="1"/>
  <c r="Z57"/>
  <c r="AA57" s="1"/>
  <c r="AM100" l="1"/>
  <c r="AP100" s="1"/>
  <c r="AU99"/>
  <c r="AC57"/>
  <c r="AD57" s="1"/>
  <c r="AB57"/>
  <c r="R58" s="1"/>
  <c r="AQ100" l="1"/>
  <c r="AR100" s="1"/>
  <c r="AF57"/>
  <c r="AS100" l="1"/>
  <c r="AT100" s="1"/>
  <c r="AG57"/>
  <c r="AH57" s="1"/>
  <c r="AI57"/>
  <c r="AJ57" s="1"/>
  <c r="AK57" s="1"/>
  <c r="S58"/>
  <c r="T58" s="1"/>
  <c r="AM101" l="1"/>
  <c r="AP101" s="1"/>
  <c r="AU100"/>
  <c r="AV57"/>
  <c r="BH57"/>
  <c r="U58"/>
  <c r="AQ101" l="1"/>
  <c r="AR101" s="1"/>
  <c r="Z58"/>
  <c r="AA58" s="1"/>
  <c r="X58"/>
  <c r="Y58" s="1"/>
  <c r="AS101" l="1"/>
  <c r="AT101" s="1"/>
  <c r="AC58"/>
  <c r="AD58" s="1"/>
  <c r="AB58"/>
  <c r="R59" s="1"/>
  <c r="AM102" l="1"/>
  <c r="AP102" s="1"/>
  <c r="AU101"/>
  <c r="AF58"/>
  <c r="AQ102" l="1"/>
  <c r="AR102" s="1"/>
  <c r="AG58"/>
  <c r="AH58" s="1"/>
  <c r="AI58"/>
  <c r="AJ58" s="1"/>
  <c r="AK58" s="1"/>
  <c r="S59"/>
  <c r="T59" s="1"/>
  <c r="AS102" l="1"/>
  <c r="AT102" s="1"/>
  <c r="AV58"/>
  <c r="BH58"/>
  <c r="U59"/>
  <c r="AU102" l="1"/>
  <c r="AM103"/>
  <c r="AP103" s="1"/>
  <c r="X59"/>
  <c r="Y59" s="1"/>
  <c r="Z59"/>
  <c r="AA59" s="1"/>
  <c r="AQ103" l="1"/>
  <c r="AR103" s="1"/>
  <c r="AC59"/>
  <c r="AD59" s="1"/>
  <c r="AB59"/>
  <c r="R60" s="1"/>
  <c r="AS103" l="1"/>
  <c r="AT103" s="1"/>
  <c r="AF59"/>
  <c r="AM104" l="1"/>
  <c r="AP104" s="1"/>
  <c r="AU103"/>
  <c r="AG59"/>
  <c r="AH59" s="1"/>
  <c r="AI59"/>
  <c r="AJ59" s="1"/>
  <c r="AK59" s="1"/>
  <c r="S60"/>
  <c r="T60" s="1"/>
  <c r="AQ104" l="1"/>
  <c r="AR104" s="1"/>
  <c r="AV59"/>
  <c r="BH59"/>
  <c r="U60"/>
  <c r="AS104" l="1"/>
  <c r="AT104" s="1"/>
  <c r="Z60"/>
  <c r="AA60" s="1"/>
  <c r="X60"/>
  <c r="Y60" s="1"/>
  <c r="AM105" l="1"/>
  <c r="AP105" s="1"/>
  <c r="AU104"/>
  <c r="AC60"/>
  <c r="AD60" s="1"/>
  <c r="AB60"/>
  <c r="R61" s="1"/>
  <c r="AQ105" l="1"/>
  <c r="AR105" s="1"/>
  <c r="AF60"/>
  <c r="AS105" l="1"/>
  <c r="AT105" s="1"/>
  <c r="AG60"/>
  <c r="AH60" s="1"/>
  <c r="AI60"/>
  <c r="AJ60" s="1"/>
  <c r="AK60" s="1"/>
  <c r="S61"/>
  <c r="T61" s="1"/>
  <c r="AM106" l="1"/>
  <c r="AP106" s="1"/>
  <c r="AU105"/>
  <c r="AV60"/>
  <c r="BH60"/>
  <c r="U61"/>
  <c r="AQ106" l="1"/>
  <c r="AR106" s="1"/>
  <c r="Z61"/>
  <c r="AA61" s="1"/>
  <c r="X61"/>
  <c r="Y61" s="1"/>
  <c r="AS106" l="1"/>
  <c r="AT106" s="1"/>
  <c r="AC61"/>
  <c r="AD61" s="1"/>
  <c r="AB61"/>
  <c r="R62" s="1"/>
  <c r="AM107" l="1"/>
  <c r="AP107" s="1"/>
  <c r="AU106"/>
  <c r="AF61"/>
  <c r="AQ107" l="1"/>
  <c r="AR107" s="1"/>
  <c r="AG61"/>
  <c r="AH61" s="1"/>
  <c r="AI61"/>
  <c r="AJ61" s="1"/>
  <c r="AK61" s="1"/>
  <c r="S62"/>
  <c r="T62" s="1"/>
  <c r="AS107" l="1"/>
  <c r="AT107" s="1"/>
  <c r="AV61"/>
  <c r="BH61"/>
  <c r="U62"/>
  <c r="AM108" l="1"/>
  <c r="AP108" s="1"/>
  <c r="AU107"/>
  <c r="Z62"/>
  <c r="AA62" s="1"/>
  <c r="X62"/>
  <c r="Y62" s="1"/>
  <c r="AQ108" l="1"/>
  <c r="AR108" s="1"/>
  <c r="AC62"/>
  <c r="AD62" s="1"/>
  <c r="AB62"/>
  <c r="R63" s="1"/>
  <c r="AS108" l="1"/>
  <c r="AT108" s="1"/>
  <c r="AF62"/>
  <c r="AM109" l="1"/>
  <c r="AP109" s="1"/>
  <c r="AU108"/>
  <c r="AG62"/>
  <c r="AH62" s="1"/>
  <c r="AI62"/>
  <c r="AJ62" s="1"/>
  <c r="AK62" s="1"/>
  <c r="S63"/>
  <c r="T63" s="1"/>
  <c r="AQ109" l="1"/>
  <c r="AR109" s="1"/>
  <c r="AV62"/>
  <c r="BH62"/>
  <c r="U63"/>
  <c r="AS109" l="1"/>
  <c r="AT109" s="1"/>
  <c r="X63"/>
  <c r="Y63" s="1"/>
  <c r="Z63"/>
  <c r="AA63" s="1"/>
  <c r="AM110" l="1"/>
  <c r="AP110" s="1"/>
  <c r="AU109"/>
  <c r="AC63"/>
  <c r="AD63" s="1"/>
  <c r="AB63"/>
  <c r="R64" s="1"/>
  <c r="AQ110" l="1"/>
  <c r="AR110" s="1"/>
  <c r="AF63"/>
  <c r="AS110" l="1"/>
  <c r="AT110" s="1"/>
  <c r="AG63"/>
  <c r="AH63" s="1"/>
  <c r="AI63"/>
  <c r="AJ63" s="1"/>
  <c r="AK63" s="1"/>
  <c r="S64"/>
  <c r="T64" s="1"/>
  <c r="AM111" l="1"/>
  <c r="AP111" s="1"/>
  <c r="AU110"/>
  <c r="AV63"/>
  <c r="BH63"/>
  <c r="U64"/>
  <c r="AQ111" l="1"/>
  <c r="AR111" s="1"/>
  <c r="Z64"/>
  <c r="AA64" s="1"/>
  <c r="X64"/>
  <c r="Y64" s="1"/>
  <c r="AS111" l="1"/>
  <c r="AT111" s="1"/>
  <c r="AC64"/>
  <c r="AD64" s="1"/>
  <c r="AB64"/>
  <c r="R65" s="1"/>
  <c r="AM112" l="1"/>
  <c r="AP112" s="1"/>
  <c r="AU111"/>
  <c r="AF64"/>
  <c r="AQ112" l="1"/>
  <c r="AR112" s="1"/>
  <c r="AG64"/>
  <c r="AH64" s="1"/>
  <c r="AI64"/>
  <c r="AJ64" s="1"/>
  <c r="AK64" s="1"/>
  <c r="AV64" s="1"/>
  <c r="S65"/>
  <c r="T65" s="1"/>
  <c r="AS112" l="1"/>
  <c r="AT112" s="1"/>
  <c r="U65"/>
  <c r="AM113" l="1"/>
  <c r="AP113" s="1"/>
  <c r="AU112"/>
  <c r="X65"/>
  <c r="Y65" s="1"/>
  <c r="Z65"/>
  <c r="AA65" s="1"/>
  <c r="AQ113" l="1"/>
  <c r="AR113" s="1"/>
  <c r="AC65"/>
  <c r="AD65" s="1"/>
  <c r="AB65"/>
  <c r="R66" s="1"/>
  <c r="AS113" l="1"/>
  <c r="AT113" s="1"/>
  <c r="AF65"/>
  <c r="AM114" l="1"/>
  <c r="AP114" s="1"/>
  <c r="AU113"/>
  <c r="AG65"/>
  <c r="AH65" s="1"/>
  <c r="AI65"/>
  <c r="AJ65" s="1"/>
  <c r="AK65" s="1"/>
  <c r="AV65" s="1"/>
  <c r="S66"/>
  <c r="T66" s="1"/>
  <c r="AQ114" l="1"/>
  <c r="AR114" s="1"/>
  <c r="U66"/>
  <c r="AS114" l="1"/>
  <c r="AT114" s="1"/>
  <c r="Z66"/>
  <c r="AA66" s="1"/>
  <c r="X66"/>
  <c r="Y66" s="1"/>
  <c r="AM115" l="1"/>
  <c r="AP115" s="1"/>
  <c r="AU114"/>
  <c r="AC66"/>
  <c r="AD66" s="1"/>
  <c r="AB66"/>
  <c r="R67" s="1"/>
  <c r="AQ115" l="1"/>
  <c r="AR115" s="1"/>
  <c r="AF66"/>
  <c r="AS115" l="1"/>
  <c r="AT115" s="1"/>
  <c r="AG66"/>
  <c r="AH66" s="1"/>
  <c r="AI66"/>
  <c r="AJ66" s="1"/>
  <c r="AK66" s="1"/>
  <c r="AV66" s="1"/>
  <c r="S67"/>
  <c r="T67" s="1"/>
  <c r="AM116" l="1"/>
  <c r="AP116" s="1"/>
  <c r="AU115"/>
  <c r="U67"/>
  <c r="AQ116" l="1"/>
  <c r="AR116" s="1"/>
  <c r="Z67"/>
  <c r="AA67" s="1"/>
  <c r="X67"/>
  <c r="Y67" s="1"/>
  <c r="AS116" l="1"/>
  <c r="AT116" s="1"/>
  <c r="AC67"/>
  <c r="AD67" s="1"/>
  <c r="AB67"/>
  <c r="R68" s="1"/>
  <c r="AM117" l="1"/>
  <c r="AP117" s="1"/>
  <c r="AU116"/>
  <c r="AF67"/>
  <c r="AQ117" l="1"/>
  <c r="AR117" s="1"/>
  <c r="AG67"/>
  <c r="AH67" s="1"/>
  <c r="AI67"/>
  <c r="AJ67" s="1"/>
  <c r="AK67" s="1"/>
  <c r="AV67" s="1"/>
  <c r="S68"/>
  <c r="T68" s="1"/>
  <c r="AS117" l="1"/>
  <c r="AT117" s="1"/>
  <c r="U68"/>
  <c r="AM118" l="1"/>
  <c r="AP118" s="1"/>
  <c r="AU117"/>
  <c r="X68"/>
  <c r="Y68" s="1"/>
  <c r="Z68"/>
  <c r="AA68" s="1"/>
  <c r="AQ118" l="1"/>
  <c r="AR118" s="1"/>
  <c r="AC68"/>
  <c r="AD68" s="1"/>
  <c r="AB68"/>
  <c r="R69" s="1"/>
  <c r="AS118" l="1"/>
  <c r="AT118" s="1"/>
  <c r="AF68"/>
  <c r="AM119" l="1"/>
  <c r="AP119" s="1"/>
  <c r="AQ119" s="1"/>
  <c r="AR119" s="1"/>
  <c r="AU118"/>
  <c r="AG68"/>
  <c r="AH68" s="1"/>
  <c r="AI68"/>
  <c r="AJ68" s="1"/>
  <c r="AK68" s="1"/>
  <c r="AV68" s="1"/>
  <c r="S69"/>
  <c r="T69" s="1"/>
  <c r="AS119" l="1"/>
  <c r="AT119" s="1"/>
  <c r="U69"/>
  <c r="AM120" l="1"/>
  <c r="AP120" s="1"/>
  <c r="AU119"/>
  <c r="X69"/>
  <c r="Y69" s="1"/>
  <c r="Z69"/>
  <c r="AA69" s="1"/>
  <c r="AQ120" l="1"/>
  <c r="AR120" s="1"/>
  <c r="AC69"/>
  <c r="AD69" s="1"/>
  <c r="AB69"/>
  <c r="R70" s="1"/>
  <c r="AS120" l="1"/>
  <c r="AT120" s="1"/>
  <c r="AF69"/>
  <c r="AM121" l="1"/>
  <c r="AP121" s="1"/>
  <c r="AU120"/>
  <c r="AG69"/>
  <c r="AH69" s="1"/>
  <c r="AI69"/>
  <c r="AJ69" s="1"/>
  <c r="AK69" s="1"/>
  <c r="AV69" s="1"/>
  <c r="S70"/>
  <c r="T70" s="1"/>
  <c r="AQ121" l="1"/>
  <c r="AR121" s="1"/>
  <c r="U70"/>
  <c r="AS121" l="1"/>
  <c r="AT121" s="1"/>
  <c r="Z70"/>
  <c r="AA70" s="1"/>
  <c r="X70"/>
  <c r="Y70" s="1"/>
  <c r="AM122" l="1"/>
  <c r="AP122" s="1"/>
  <c r="AU121"/>
  <c r="AC70"/>
  <c r="AD70" s="1"/>
  <c r="AB70"/>
  <c r="R71" s="1"/>
  <c r="AQ122" l="1"/>
  <c r="AR122" s="1"/>
  <c r="AF70"/>
  <c r="AS122" l="1"/>
  <c r="AT122" s="1"/>
  <c r="AG70"/>
  <c r="AH70" s="1"/>
  <c r="AI70"/>
  <c r="AJ70" s="1"/>
  <c r="AK70" s="1"/>
  <c r="AV70" s="1"/>
  <c r="S71"/>
  <c r="T71" s="1"/>
  <c r="AM123" l="1"/>
  <c r="AP123" s="1"/>
  <c r="AU122"/>
  <c r="U71"/>
  <c r="AQ123" l="1"/>
  <c r="AR123" s="1"/>
  <c r="Z71"/>
  <c r="AA71" s="1"/>
  <c r="X71"/>
  <c r="Y71" s="1"/>
  <c r="AS123" l="1"/>
  <c r="AT123" s="1"/>
  <c r="AC71"/>
  <c r="AD71" s="1"/>
  <c r="AB71"/>
  <c r="R72" s="1"/>
  <c r="AM124" l="1"/>
  <c r="AP124" s="1"/>
  <c r="AU123"/>
  <c r="E26" s="1"/>
  <c r="AF71"/>
  <c r="AQ124" l="1"/>
  <c r="AR124" s="1"/>
  <c r="AG71"/>
  <c r="AH71" s="1"/>
  <c r="AI71"/>
  <c r="AJ71" s="1"/>
  <c r="AK71" s="1"/>
  <c r="AV71" s="1"/>
  <c r="S72"/>
  <c r="T72" s="1"/>
  <c r="AS124" l="1"/>
  <c r="AT124" s="1"/>
  <c r="U72"/>
  <c r="AM125" l="1"/>
  <c r="AP125" s="1"/>
  <c r="AU124"/>
  <c r="Z72"/>
  <c r="AA72" s="1"/>
  <c r="X72"/>
  <c r="Y72" s="1"/>
  <c r="AQ125" l="1"/>
  <c r="AR125" s="1"/>
  <c r="AC72"/>
  <c r="AD72" s="1"/>
  <c r="AB72"/>
  <c r="R73" s="1"/>
  <c r="AS125" l="1"/>
  <c r="AT125" s="1"/>
  <c r="AF72"/>
  <c r="AM126" l="1"/>
  <c r="AP126" s="1"/>
  <c r="AU125"/>
  <c r="AG72"/>
  <c r="AH72" s="1"/>
  <c r="AI72"/>
  <c r="AJ72" s="1"/>
  <c r="AK72" s="1"/>
  <c r="AV72" s="1"/>
  <c r="S73"/>
  <c r="T73" s="1"/>
  <c r="AQ126" l="1"/>
  <c r="AR126" s="1"/>
  <c r="U73"/>
  <c r="AS126" l="1"/>
  <c r="AT126" s="1"/>
  <c r="Z73"/>
  <c r="AA73" s="1"/>
  <c r="X73"/>
  <c r="Y73" s="1"/>
  <c r="AU126" l="1"/>
  <c r="AM127"/>
  <c r="AP127" s="1"/>
  <c r="AC73"/>
  <c r="AD73" s="1"/>
  <c r="AB73"/>
  <c r="R74" s="1"/>
  <c r="AQ127" l="1"/>
  <c r="AR127" s="1"/>
  <c r="AF73"/>
  <c r="AS127" l="1"/>
  <c r="AT127" s="1"/>
  <c r="AG73"/>
  <c r="AH73" s="1"/>
  <c r="AI73"/>
  <c r="AJ73" s="1"/>
  <c r="AK73" s="1"/>
  <c r="AV73" s="1"/>
  <c r="S74"/>
  <c r="T74" s="1"/>
  <c r="AM128" l="1"/>
  <c r="AP128" s="1"/>
  <c r="AU127"/>
  <c r="U74"/>
  <c r="AQ128" l="1"/>
  <c r="AR128" s="1"/>
  <c r="Z74"/>
  <c r="AA74" s="1"/>
  <c r="X74"/>
  <c r="Y74" s="1"/>
  <c r="AS128" l="1"/>
  <c r="AT128" s="1"/>
  <c r="AC74"/>
  <c r="AD74" s="1"/>
  <c r="AB74"/>
  <c r="R75" s="1"/>
  <c r="AM129" l="1"/>
  <c r="AP129" s="1"/>
  <c r="AU128"/>
  <c r="AF74"/>
  <c r="AQ129" l="1"/>
  <c r="AR129" s="1"/>
  <c r="AG74"/>
  <c r="AH74" s="1"/>
  <c r="AI74"/>
  <c r="AJ74" s="1"/>
  <c r="AK74" s="1"/>
  <c r="AV74" s="1"/>
  <c r="S75"/>
  <c r="T75" s="1"/>
  <c r="AS129" l="1"/>
  <c r="AT129" s="1"/>
  <c r="U75"/>
  <c r="AM130" l="1"/>
  <c r="AP130" s="1"/>
  <c r="AU129"/>
  <c r="X75"/>
  <c r="Y75" s="1"/>
  <c r="Z75"/>
  <c r="AA75" s="1"/>
  <c r="AQ130" l="1"/>
  <c r="AR130" s="1"/>
  <c r="AC75"/>
  <c r="AD75" s="1"/>
  <c r="AB75"/>
  <c r="R76" s="1"/>
  <c r="AS130" l="1"/>
  <c r="AT130" s="1"/>
  <c r="AF75"/>
  <c r="AU130" l="1"/>
  <c r="AM131"/>
  <c r="AP131" s="1"/>
  <c r="AG75"/>
  <c r="AH75" s="1"/>
  <c r="AI75"/>
  <c r="AJ75" s="1"/>
  <c r="AK75" s="1"/>
  <c r="AV75" s="1"/>
  <c r="S76"/>
  <c r="T76" s="1"/>
  <c r="AQ131" l="1"/>
  <c r="AR131" s="1"/>
  <c r="U76"/>
  <c r="AS131" l="1"/>
  <c r="AT131" s="1"/>
  <c r="X76"/>
  <c r="Y76" s="1"/>
  <c r="Z76"/>
  <c r="AA76" s="1"/>
  <c r="AM132" l="1"/>
  <c r="AP132" s="1"/>
  <c r="AU131"/>
  <c r="AC76"/>
  <c r="AD76" s="1"/>
  <c r="AB76"/>
  <c r="R77" s="1"/>
  <c r="AQ132" l="1"/>
  <c r="AR132" s="1"/>
  <c r="AF76"/>
  <c r="AS132" l="1"/>
  <c r="AT132" s="1"/>
  <c r="AG76"/>
  <c r="AH76" s="1"/>
  <c r="AI76"/>
  <c r="AJ76" s="1"/>
  <c r="AK76" s="1"/>
  <c r="AV76" s="1"/>
  <c r="S77"/>
  <c r="T77" s="1"/>
  <c r="AM133" l="1"/>
  <c r="AP133" s="1"/>
  <c r="AU132"/>
  <c r="U77"/>
  <c r="AQ133" l="1"/>
  <c r="AR133" s="1"/>
  <c r="X77"/>
  <c r="Y77" s="1"/>
  <c r="Z77"/>
  <c r="AA77" s="1"/>
  <c r="AS133" l="1"/>
  <c r="AT133" s="1"/>
  <c r="AC77"/>
  <c r="AD77" s="1"/>
  <c r="AB77"/>
  <c r="R78" s="1"/>
  <c r="AM134" l="1"/>
  <c r="AP134" s="1"/>
  <c r="AU133"/>
  <c r="AF77"/>
  <c r="AQ134" l="1"/>
  <c r="AR134" s="1"/>
  <c r="AG77"/>
  <c r="AH77" s="1"/>
  <c r="AI77"/>
  <c r="AJ77" s="1"/>
  <c r="AK77" s="1"/>
  <c r="AV77" s="1"/>
  <c r="S78"/>
  <c r="T78" s="1"/>
  <c r="AS134" l="1"/>
  <c r="AT134" s="1"/>
  <c r="U78"/>
  <c r="AM135" l="1"/>
  <c r="AP135" s="1"/>
  <c r="AU134"/>
  <c r="Z78"/>
  <c r="AA78" s="1"/>
  <c r="X78"/>
  <c r="Y78" s="1"/>
  <c r="AQ135" l="1"/>
  <c r="AR135" s="1"/>
  <c r="AC78"/>
  <c r="AD78" s="1"/>
  <c r="AB78"/>
  <c r="R79" s="1"/>
  <c r="AS135" l="1"/>
  <c r="AT135" s="1"/>
  <c r="AF78"/>
  <c r="AM136" l="1"/>
  <c r="AP136" s="1"/>
  <c r="AU135"/>
  <c r="AG78"/>
  <c r="AH78" s="1"/>
  <c r="AI78"/>
  <c r="AJ78" s="1"/>
  <c r="AK78" s="1"/>
  <c r="AV78" s="1"/>
  <c r="S79"/>
  <c r="T79" s="1"/>
  <c r="AQ136" l="1"/>
  <c r="AR136" s="1"/>
  <c r="U79"/>
  <c r="AS136" l="1"/>
  <c r="AT136" s="1"/>
  <c r="X79"/>
  <c r="Y79" s="1"/>
  <c r="Z79"/>
  <c r="AA79" s="1"/>
  <c r="AM137" l="1"/>
  <c r="AP137" s="1"/>
  <c r="AU136"/>
  <c r="AC79"/>
  <c r="AD79" s="1"/>
  <c r="AB79"/>
  <c r="R80" s="1"/>
  <c r="AQ137" l="1"/>
  <c r="AR137" s="1"/>
  <c r="AF79"/>
  <c r="AS137" l="1"/>
  <c r="AT137" s="1"/>
  <c r="AG79"/>
  <c r="AH79" s="1"/>
  <c r="AI79"/>
  <c r="AJ79" s="1"/>
  <c r="AK79" s="1"/>
  <c r="AV79" s="1"/>
  <c r="S80"/>
  <c r="T80" s="1"/>
  <c r="AM138" l="1"/>
  <c r="AP138" s="1"/>
  <c r="AU137"/>
  <c r="U80"/>
  <c r="AQ138" l="1"/>
  <c r="AR138" s="1"/>
  <c r="X80"/>
  <c r="Y80" s="1"/>
  <c r="Z80"/>
  <c r="AA80" s="1"/>
  <c r="AS138" l="1"/>
  <c r="AT138" s="1"/>
  <c r="AC80"/>
  <c r="AD80" s="1"/>
  <c r="AB80"/>
  <c r="R81" s="1"/>
  <c r="AM139" l="1"/>
  <c r="AP139" s="1"/>
  <c r="AU138"/>
  <c r="AF80"/>
  <c r="AQ139" l="1"/>
  <c r="AR139" s="1"/>
  <c r="AG80"/>
  <c r="AH80" s="1"/>
  <c r="AI80"/>
  <c r="AJ80" s="1"/>
  <c r="AK80" s="1"/>
  <c r="AV80" s="1"/>
  <c r="S81"/>
  <c r="T81" s="1"/>
  <c r="AS139" l="1"/>
  <c r="AT139" s="1"/>
  <c r="U81"/>
  <c r="AM140" l="1"/>
  <c r="AP140" s="1"/>
  <c r="AU139"/>
  <c r="X81"/>
  <c r="Y81" s="1"/>
  <c r="Z81"/>
  <c r="AA81" s="1"/>
  <c r="AQ140" l="1"/>
  <c r="AR140" s="1"/>
  <c r="AC81"/>
  <c r="AD81" s="1"/>
  <c r="AB81"/>
  <c r="R82" s="1"/>
  <c r="AS140" l="1"/>
  <c r="AT140" s="1"/>
  <c r="AF81"/>
  <c r="AM141" l="1"/>
  <c r="AP141" s="1"/>
  <c r="AU140"/>
  <c r="AG81"/>
  <c r="AH81" s="1"/>
  <c r="AI81"/>
  <c r="AJ81" s="1"/>
  <c r="AK81" s="1"/>
  <c r="AV81" s="1"/>
  <c r="S82"/>
  <c r="T82" s="1"/>
  <c r="AQ141" l="1"/>
  <c r="AR141" s="1"/>
  <c r="U82"/>
  <c r="AS141" l="1"/>
  <c r="AT141" s="1"/>
  <c r="Z82"/>
  <c r="AA82" s="1"/>
  <c r="X82"/>
  <c r="Y82" s="1"/>
  <c r="AM142" l="1"/>
  <c r="AP142" s="1"/>
  <c r="AU141"/>
  <c r="AC82"/>
  <c r="AD82" s="1"/>
  <c r="AB82"/>
  <c r="R83" s="1"/>
  <c r="AQ142" l="1"/>
  <c r="AR142" s="1"/>
  <c r="AF82"/>
  <c r="AS142" l="1"/>
  <c r="AT142" s="1"/>
  <c r="AG82"/>
  <c r="AH82" s="1"/>
  <c r="AI82"/>
  <c r="AJ82" s="1"/>
  <c r="AK82" s="1"/>
  <c r="AV82" s="1"/>
  <c r="S83"/>
  <c r="T83" s="1"/>
  <c r="AU142" l="1"/>
  <c r="AM143"/>
  <c r="AP143" s="1"/>
  <c r="U83"/>
  <c r="AQ143" l="1"/>
  <c r="AR143" s="1"/>
  <c r="X83"/>
  <c r="Y83" s="1"/>
  <c r="Z83"/>
  <c r="AA83" s="1"/>
  <c r="AS143" l="1"/>
  <c r="AT143" s="1"/>
  <c r="AC83"/>
  <c r="AD83" s="1"/>
  <c r="AB83"/>
  <c r="R84" s="1"/>
  <c r="AM144" l="1"/>
  <c r="AP144" s="1"/>
  <c r="AU143"/>
  <c r="AF83"/>
  <c r="AQ144" l="1"/>
  <c r="AR144" s="1"/>
  <c r="AG83"/>
  <c r="AH83" s="1"/>
  <c r="AI83"/>
  <c r="AJ83" s="1"/>
  <c r="AK83" s="1"/>
  <c r="AV83" s="1"/>
  <c r="S84"/>
  <c r="T84" s="1"/>
  <c r="AS144" l="1"/>
  <c r="AT144" s="1"/>
  <c r="U84"/>
  <c r="AM145" l="1"/>
  <c r="AP145" s="1"/>
  <c r="AU144"/>
  <c r="Z84"/>
  <c r="AA84" s="1"/>
  <c r="X84"/>
  <c r="Y84" s="1"/>
  <c r="AQ145" l="1"/>
  <c r="AR145" s="1"/>
  <c r="AC84"/>
  <c r="AD84" s="1"/>
  <c r="AB84"/>
  <c r="R85" s="1"/>
  <c r="AS145" l="1"/>
  <c r="AT145" s="1"/>
  <c r="AF84"/>
  <c r="AM146" l="1"/>
  <c r="AP146" s="1"/>
  <c r="AU145"/>
  <c r="AG84"/>
  <c r="AH84" s="1"/>
  <c r="AI84"/>
  <c r="AJ84" s="1"/>
  <c r="AK84" s="1"/>
  <c r="AV84" s="1"/>
  <c r="S85"/>
  <c r="T85" s="1"/>
  <c r="AQ146" l="1"/>
  <c r="AR146" s="1"/>
  <c r="U85"/>
  <c r="AS146" l="1"/>
  <c r="AT146" s="1"/>
  <c r="X85"/>
  <c r="Y85" s="1"/>
  <c r="Z85"/>
  <c r="AA85" s="1"/>
  <c r="AM147" l="1"/>
  <c r="AP147" s="1"/>
  <c r="AU146"/>
  <c r="AC85"/>
  <c r="AD85" s="1"/>
  <c r="AB85"/>
  <c r="R86" s="1"/>
  <c r="AQ147" l="1"/>
  <c r="AR147" s="1"/>
  <c r="AF85"/>
  <c r="AS147" l="1"/>
  <c r="AT147" s="1"/>
  <c r="AG85"/>
  <c r="AH85" s="1"/>
  <c r="AI85"/>
  <c r="AJ85" s="1"/>
  <c r="AK85" s="1"/>
  <c r="AV85" s="1"/>
  <c r="S86"/>
  <c r="T86" s="1"/>
  <c r="AM148" l="1"/>
  <c r="AP148" s="1"/>
  <c r="AU147"/>
  <c r="U86"/>
  <c r="AQ148" l="1"/>
  <c r="AR148" s="1"/>
  <c r="X86"/>
  <c r="Y86" s="1"/>
  <c r="Z86"/>
  <c r="AA86" s="1"/>
  <c r="AS148" l="1"/>
  <c r="AT148" s="1"/>
  <c r="AC86"/>
  <c r="AD86" s="1"/>
  <c r="AB86"/>
  <c r="R87" s="1"/>
  <c r="AM149" l="1"/>
  <c r="AP149" s="1"/>
  <c r="AQ149" s="1"/>
  <c r="AR149" s="1"/>
  <c r="AU148"/>
  <c r="AF86"/>
  <c r="AS149" l="1"/>
  <c r="AT149" s="1"/>
  <c r="AG86"/>
  <c r="AH86" s="1"/>
  <c r="AI86"/>
  <c r="AJ86" s="1"/>
  <c r="AK86" s="1"/>
  <c r="AV86" s="1"/>
  <c r="S87"/>
  <c r="T87" s="1"/>
  <c r="AM150" l="1"/>
  <c r="AP150" s="1"/>
  <c r="AU149"/>
  <c r="U87"/>
  <c r="AQ150" l="1"/>
  <c r="AR150" s="1"/>
  <c r="Z87"/>
  <c r="AA87" s="1"/>
  <c r="X87"/>
  <c r="Y87" s="1"/>
  <c r="AS150" l="1"/>
  <c r="AT150" s="1"/>
  <c r="AC87"/>
  <c r="AD87" s="1"/>
  <c r="AB87"/>
  <c r="R88" s="1"/>
  <c r="AU150" l="1"/>
  <c r="AM151"/>
  <c r="AP151" s="1"/>
  <c r="AF87"/>
  <c r="AQ151" l="1"/>
  <c r="AR151" s="1"/>
  <c r="AG87"/>
  <c r="AH87" s="1"/>
  <c r="AI87"/>
  <c r="AJ87" s="1"/>
  <c r="AK87" s="1"/>
  <c r="AV87" s="1"/>
  <c r="S88"/>
  <c r="T88" s="1"/>
  <c r="AS151" l="1"/>
  <c r="AT151" s="1"/>
  <c r="U88"/>
  <c r="AM152" l="1"/>
  <c r="AP152" s="1"/>
  <c r="AU151"/>
  <c r="X88"/>
  <c r="Y88" s="1"/>
  <c r="Z88"/>
  <c r="AA88" s="1"/>
  <c r="AQ152" l="1"/>
  <c r="AR152" s="1"/>
  <c r="AC88"/>
  <c r="AD88" s="1"/>
  <c r="AB88"/>
  <c r="R89" s="1"/>
  <c r="AS152" l="1"/>
  <c r="AT152" s="1"/>
  <c r="AF88"/>
  <c r="AM153" l="1"/>
  <c r="AP153" s="1"/>
  <c r="AU152"/>
  <c r="AG88"/>
  <c r="AH88" s="1"/>
  <c r="AI88"/>
  <c r="AJ88" s="1"/>
  <c r="AK88" s="1"/>
  <c r="AV88" s="1"/>
  <c r="S89"/>
  <c r="T89" s="1"/>
  <c r="AQ153" l="1"/>
  <c r="AR153" s="1"/>
  <c r="U89"/>
  <c r="AS153" l="1"/>
  <c r="AT153" s="1"/>
  <c r="X89"/>
  <c r="Y89" s="1"/>
  <c r="Z89"/>
  <c r="AA89" s="1"/>
  <c r="AM154" l="1"/>
  <c r="AP154" s="1"/>
  <c r="AU153"/>
  <c r="AC89"/>
  <c r="AD89" s="1"/>
  <c r="AB89"/>
  <c r="R90" s="1"/>
  <c r="AQ154" l="1"/>
  <c r="AR154" s="1"/>
  <c r="AF89"/>
  <c r="AS154" l="1"/>
  <c r="AT154" s="1"/>
  <c r="AG89"/>
  <c r="AH89" s="1"/>
  <c r="AI89"/>
  <c r="AJ89" s="1"/>
  <c r="AK89" s="1"/>
  <c r="AV89" s="1"/>
  <c r="S90"/>
  <c r="T90" s="1"/>
  <c r="AM155" l="1"/>
  <c r="AP155" s="1"/>
  <c r="AU154"/>
  <c r="U90"/>
  <c r="AQ155" l="1"/>
  <c r="AR155" s="1"/>
  <c r="Z90"/>
  <c r="AA90" s="1"/>
  <c r="X90"/>
  <c r="Y90" s="1"/>
  <c r="AS155" l="1"/>
  <c r="AT155" s="1"/>
  <c r="AC90"/>
  <c r="AD90" s="1"/>
  <c r="AB90"/>
  <c r="R91" s="1"/>
  <c r="AM156" l="1"/>
  <c r="AP156" s="1"/>
  <c r="AU155"/>
  <c r="AF90"/>
  <c r="AQ156" l="1"/>
  <c r="AR156" s="1"/>
  <c r="AG90"/>
  <c r="AH90" s="1"/>
  <c r="AI90"/>
  <c r="AJ90" s="1"/>
  <c r="AK90" s="1"/>
  <c r="AV90" s="1"/>
  <c r="S91"/>
  <c r="T91" s="1"/>
  <c r="AS156" l="1"/>
  <c r="AT156" s="1"/>
  <c r="U91"/>
  <c r="AM157" l="1"/>
  <c r="AP157" s="1"/>
  <c r="AU156"/>
  <c r="Z91"/>
  <c r="AA91" s="1"/>
  <c r="X91"/>
  <c r="Y91" s="1"/>
  <c r="AQ157" l="1"/>
  <c r="AR157" s="1"/>
  <c r="AC91"/>
  <c r="AD91" s="1"/>
  <c r="AB91"/>
  <c r="R92" s="1"/>
  <c r="AS157" l="1"/>
  <c r="AT157" s="1"/>
  <c r="AF91"/>
  <c r="AM158" l="1"/>
  <c r="AP158" s="1"/>
  <c r="AU157"/>
  <c r="AG91"/>
  <c r="AH91" s="1"/>
  <c r="AI91"/>
  <c r="AJ91" s="1"/>
  <c r="AK91" s="1"/>
  <c r="AV91" s="1"/>
  <c r="S92"/>
  <c r="T92" s="1"/>
  <c r="AQ158" l="1"/>
  <c r="AR158" s="1"/>
  <c r="U92"/>
  <c r="AS158" l="1"/>
  <c r="AT158" s="1"/>
  <c r="X92"/>
  <c r="Y92" s="1"/>
  <c r="Z92"/>
  <c r="AA92" s="1"/>
  <c r="AU158" l="1"/>
  <c r="AM159"/>
  <c r="AP159" s="1"/>
  <c r="AC92"/>
  <c r="AD92" s="1"/>
  <c r="AB92"/>
  <c r="R93" s="1"/>
  <c r="AQ159" l="1"/>
  <c r="AR159" s="1"/>
  <c r="AF92"/>
  <c r="AS159" l="1"/>
  <c r="AT159" s="1"/>
  <c r="AG92"/>
  <c r="AH92" s="1"/>
  <c r="AI92"/>
  <c r="AJ92" s="1"/>
  <c r="AK92" s="1"/>
  <c r="AV92" s="1"/>
  <c r="S93"/>
  <c r="T93" s="1"/>
  <c r="AM160" l="1"/>
  <c r="AP160" s="1"/>
  <c r="AU159"/>
  <c r="U93"/>
  <c r="AQ160" l="1"/>
  <c r="AR160" s="1"/>
  <c r="X93"/>
  <c r="Y93" s="1"/>
  <c r="Z93"/>
  <c r="AA93" s="1"/>
  <c r="AS160" l="1"/>
  <c r="AT160" s="1"/>
  <c r="AC93"/>
  <c r="AD93" s="1"/>
  <c r="AB93"/>
  <c r="R94" s="1"/>
  <c r="AM161" l="1"/>
  <c r="AP161" s="1"/>
  <c r="AU160"/>
  <c r="AF93"/>
  <c r="S94"/>
  <c r="T94" s="1"/>
  <c r="AQ161" l="1"/>
  <c r="AR161" s="1"/>
  <c r="AG93"/>
  <c r="AH93" s="1"/>
  <c r="AI93"/>
  <c r="AJ93" s="1"/>
  <c r="AK93" s="1"/>
  <c r="AV93" s="1"/>
  <c r="U94"/>
  <c r="AS161" l="1"/>
  <c r="AT161" s="1"/>
  <c r="Z94"/>
  <c r="AA94" s="1"/>
  <c r="X94"/>
  <c r="Y94" s="1"/>
  <c r="AM162" l="1"/>
  <c r="AP162" s="1"/>
  <c r="AU161"/>
  <c r="AC94"/>
  <c r="AD94" s="1"/>
  <c r="AB94"/>
  <c r="R95" s="1"/>
  <c r="AQ162" l="1"/>
  <c r="AR162" s="1"/>
  <c r="AF94"/>
  <c r="AS162" l="1"/>
  <c r="AT162" s="1"/>
  <c r="AG94"/>
  <c r="AH94" s="1"/>
  <c r="AI94"/>
  <c r="AJ94" s="1"/>
  <c r="AK94" s="1"/>
  <c r="AV94" s="1"/>
  <c r="S95"/>
  <c r="T95" s="1"/>
  <c r="AM163" l="1"/>
  <c r="AP163" s="1"/>
  <c r="AU162"/>
  <c r="U95"/>
  <c r="AQ163" l="1"/>
  <c r="AR163" s="1"/>
  <c r="Z95"/>
  <c r="AA95" s="1"/>
  <c r="X95"/>
  <c r="Y95" s="1"/>
  <c r="AS163" l="1"/>
  <c r="AT163" s="1"/>
  <c r="AC95"/>
  <c r="AD95" s="1"/>
  <c r="AB95"/>
  <c r="R96" s="1"/>
  <c r="AM164" l="1"/>
  <c r="AP164" s="1"/>
  <c r="AU163"/>
  <c r="AF95"/>
  <c r="AQ164" l="1"/>
  <c r="AR164" s="1"/>
  <c r="AG95"/>
  <c r="AH95" s="1"/>
  <c r="AI95"/>
  <c r="AJ95" s="1"/>
  <c r="AK95" s="1"/>
  <c r="AV95" s="1"/>
  <c r="S96"/>
  <c r="T96" s="1"/>
  <c r="AS164" l="1"/>
  <c r="AT164" s="1"/>
  <c r="U96"/>
  <c r="AM165" l="1"/>
  <c r="AP165" s="1"/>
  <c r="AU164"/>
  <c r="X96"/>
  <c r="Y96" s="1"/>
  <c r="Z96"/>
  <c r="AA96" s="1"/>
  <c r="AQ165" l="1"/>
  <c r="AR165" s="1"/>
  <c r="AC96"/>
  <c r="AD96" s="1"/>
  <c r="AB96"/>
  <c r="R97" s="1"/>
  <c r="AS165" l="1"/>
  <c r="AT165" s="1"/>
  <c r="AF96"/>
  <c r="AM166" l="1"/>
  <c r="AP166" s="1"/>
  <c r="AU165"/>
  <c r="AG96"/>
  <c r="AH96" s="1"/>
  <c r="AI96"/>
  <c r="AJ96" s="1"/>
  <c r="AK96" s="1"/>
  <c r="AV96" s="1"/>
  <c r="S97"/>
  <c r="T97" s="1"/>
  <c r="AQ166" l="1"/>
  <c r="AR166" s="1"/>
  <c r="U97"/>
  <c r="AS166" l="1"/>
  <c r="AT166" s="1"/>
  <c r="X97"/>
  <c r="Y97" s="1"/>
  <c r="Z97"/>
  <c r="AA97" s="1"/>
  <c r="AU166" l="1"/>
  <c r="AM167"/>
  <c r="AP167" s="1"/>
  <c r="AC97"/>
  <c r="AD97" s="1"/>
  <c r="AB97"/>
  <c r="R98" s="1"/>
  <c r="AQ167" l="1"/>
  <c r="AR167" s="1"/>
  <c r="AF97"/>
  <c r="AS167" l="1"/>
  <c r="AT167" s="1"/>
  <c r="AG97"/>
  <c r="AH97" s="1"/>
  <c r="AI97"/>
  <c r="AJ97" s="1"/>
  <c r="AK97" s="1"/>
  <c r="AV97" s="1"/>
  <c r="S98"/>
  <c r="T98" s="1"/>
  <c r="AM168" l="1"/>
  <c r="AP168" s="1"/>
  <c r="AU167"/>
  <c r="U98"/>
  <c r="AQ168" l="1"/>
  <c r="AR168" s="1"/>
  <c r="X98"/>
  <c r="Y98" s="1"/>
  <c r="Z98"/>
  <c r="AA98" s="1"/>
  <c r="AS168" l="1"/>
  <c r="AT168" s="1"/>
  <c r="AC98"/>
  <c r="AD98" s="1"/>
  <c r="AB98"/>
  <c r="R99" s="1"/>
  <c r="AM169" l="1"/>
  <c r="AP169" s="1"/>
  <c r="AU168"/>
  <c r="AF98"/>
  <c r="AQ169" l="1"/>
  <c r="AR169" s="1"/>
  <c r="AG98"/>
  <c r="AH98" s="1"/>
  <c r="AI98"/>
  <c r="AJ98" s="1"/>
  <c r="AK98" s="1"/>
  <c r="AV98" s="1"/>
  <c r="S99"/>
  <c r="T99" s="1"/>
  <c r="AS169" l="1"/>
  <c r="AT169" s="1"/>
  <c r="U99"/>
  <c r="AM170" l="1"/>
  <c r="AP170" s="1"/>
  <c r="AU169"/>
  <c r="Z99"/>
  <c r="AA99" s="1"/>
  <c r="X99"/>
  <c r="Y99" s="1"/>
  <c r="AQ170" l="1"/>
  <c r="AR170" s="1"/>
  <c r="AC99"/>
  <c r="AD99" s="1"/>
  <c r="AB99"/>
  <c r="R100" s="1"/>
  <c r="AS170" l="1"/>
  <c r="AT170" s="1"/>
  <c r="AF99"/>
  <c r="AM171" l="1"/>
  <c r="AP171" s="1"/>
  <c r="AU170"/>
  <c r="AG99"/>
  <c r="AH99" s="1"/>
  <c r="AI99"/>
  <c r="AJ99" s="1"/>
  <c r="AK99" s="1"/>
  <c r="AV99" s="1"/>
  <c r="S100"/>
  <c r="T100" s="1"/>
  <c r="AQ171" l="1"/>
  <c r="AR171" s="1"/>
  <c r="U100"/>
  <c r="AS171" l="1"/>
  <c r="AT171" s="1"/>
  <c r="X100"/>
  <c r="Y100" s="1"/>
  <c r="Z100"/>
  <c r="AA100" s="1"/>
  <c r="AM172" l="1"/>
  <c r="AP172" s="1"/>
  <c r="AU171"/>
  <c r="AC100"/>
  <c r="AD100" s="1"/>
  <c r="AB100"/>
  <c r="R101" s="1"/>
  <c r="AQ172" l="1"/>
  <c r="AR172" s="1"/>
  <c r="AF100"/>
  <c r="AS172" l="1"/>
  <c r="AT172" s="1"/>
  <c r="AG100"/>
  <c r="AH100" s="1"/>
  <c r="AI100"/>
  <c r="AJ100" s="1"/>
  <c r="AK100" s="1"/>
  <c r="AV100" s="1"/>
  <c r="S101"/>
  <c r="T101" s="1"/>
  <c r="AM173" l="1"/>
  <c r="AP173" s="1"/>
  <c r="AU172"/>
  <c r="U101"/>
  <c r="AQ173" l="1"/>
  <c r="AR173" s="1"/>
  <c r="Z101"/>
  <c r="AA101" s="1"/>
  <c r="X101"/>
  <c r="Y101" s="1"/>
  <c r="AS173" l="1"/>
  <c r="AT173" s="1"/>
  <c r="AC101"/>
  <c r="AD101" s="1"/>
  <c r="AB101"/>
  <c r="R102" s="1"/>
  <c r="AM174" l="1"/>
  <c r="AP174" s="1"/>
  <c r="AU173"/>
  <c r="AF101"/>
  <c r="AQ174" l="1"/>
  <c r="AR174" s="1"/>
  <c r="AG101"/>
  <c r="AH101" s="1"/>
  <c r="AI101"/>
  <c r="AJ101" s="1"/>
  <c r="AK101" s="1"/>
  <c r="AV101" s="1"/>
  <c r="S102"/>
  <c r="T102" s="1"/>
  <c r="AS174" l="1"/>
  <c r="AT174" s="1"/>
  <c r="U102"/>
  <c r="AU174" l="1"/>
  <c r="AM175"/>
  <c r="AP175" s="1"/>
  <c r="X102"/>
  <c r="Y102" s="1"/>
  <c r="Z102"/>
  <c r="AA102" s="1"/>
  <c r="AQ175" l="1"/>
  <c r="AR175" s="1"/>
  <c r="AC102"/>
  <c r="AD102" s="1"/>
  <c r="AB102"/>
  <c r="R103" s="1"/>
  <c r="AS175" l="1"/>
  <c r="AT175" s="1"/>
  <c r="AF102"/>
  <c r="AM176" l="1"/>
  <c r="AP176" s="1"/>
  <c r="AU175"/>
  <c r="AG102"/>
  <c r="AH102" s="1"/>
  <c r="AI102"/>
  <c r="AJ102" s="1"/>
  <c r="AK102" s="1"/>
  <c r="AV102" s="1"/>
  <c r="S103"/>
  <c r="T103" s="1"/>
  <c r="AQ176" l="1"/>
  <c r="AR176" s="1"/>
  <c r="U103"/>
  <c r="AS176" l="1"/>
  <c r="AT176" s="1"/>
  <c r="X103"/>
  <c r="Y103" s="1"/>
  <c r="Z103"/>
  <c r="AA103" s="1"/>
  <c r="AM177" l="1"/>
  <c r="AP177" s="1"/>
  <c r="AU176"/>
  <c r="AC103"/>
  <c r="AD103" s="1"/>
  <c r="AB103"/>
  <c r="R104" s="1"/>
  <c r="AQ177" l="1"/>
  <c r="AR177" s="1"/>
  <c r="AF103"/>
  <c r="AS177" l="1"/>
  <c r="AT177" s="1"/>
  <c r="AG103"/>
  <c r="AH103" s="1"/>
  <c r="AI103"/>
  <c r="AJ103" s="1"/>
  <c r="AK103" s="1"/>
  <c r="AV103" s="1"/>
  <c r="S104"/>
  <c r="T104" s="1"/>
  <c r="AM178" l="1"/>
  <c r="AP178" s="1"/>
  <c r="AU177"/>
  <c r="U104"/>
  <c r="AQ178" l="1"/>
  <c r="AR178" s="1"/>
  <c r="X104"/>
  <c r="Y104" s="1"/>
  <c r="Z104"/>
  <c r="AA104" s="1"/>
  <c r="AS178" l="1"/>
  <c r="AT178" s="1"/>
  <c r="AC104"/>
  <c r="AD104" s="1"/>
  <c r="AB104"/>
  <c r="R105" s="1"/>
  <c r="AU178" l="1"/>
  <c r="AM179"/>
  <c r="AP179" s="1"/>
  <c r="AF104"/>
  <c r="AQ179" l="1"/>
  <c r="AR179" s="1"/>
  <c r="AG104"/>
  <c r="AH104" s="1"/>
  <c r="AI104"/>
  <c r="AJ104" s="1"/>
  <c r="AK104" s="1"/>
  <c r="AV104" s="1"/>
  <c r="S105"/>
  <c r="T105" s="1"/>
  <c r="AS179" l="1"/>
  <c r="AT179" s="1"/>
  <c r="U105"/>
  <c r="AM180" l="1"/>
  <c r="AP180" s="1"/>
  <c r="AU179"/>
  <c r="X105"/>
  <c r="Y105" s="1"/>
  <c r="Z105"/>
  <c r="AA105" s="1"/>
  <c r="AQ180" l="1"/>
  <c r="AR180" s="1"/>
  <c r="AC105"/>
  <c r="AD105" s="1"/>
  <c r="AB105"/>
  <c r="R106" s="1"/>
  <c r="AS180" l="1"/>
  <c r="AT180" s="1"/>
  <c r="AF105"/>
  <c r="AM181" l="1"/>
  <c r="AP181" s="1"/>
  <c r="AU180"/>
  <c r="AG105"/>
  <c r="AH105" s="1"/>
  <c r="AI105"/>
  <c r="AJ105" s="1"/>
  <c r="AK105" s="1"/>
  <c r="AV105" s="1"/>
  <c r="S106"/>
  <c r="T106" s="1"/>
  <c r="AQ181" l="1"/>
  <c r="AR181" s="1"/>
  <c r="U106"/>
  <c r="AS181" l="1"/>
  <c r="AT181" s="1"/>
  <c r="Z106"/>
  <c r="AA106" s="1"/>
  <c r="X106"/>
  <c r="Y106" s="1"/>
  <c r="AM182" l="1"/>
  <c r="AP182" s="1"/>
  <c r="AU181"/>
  <c r="AC106"/>
  <c r="AD106" s="1"/>
  <c r="AB106"/>
  <c r="R107" s="1"/>
  <c r="AQ182" l="1"/>
  <c r="AR182" s="1"/>
  <c r="AF106"/>
  <c r="AS182" l="1"/>
  <c r="AT182" s="1"/>
  <c r="AG106"/>
  <c r="AH106" s="1"/>
  <c r="AI106"/>
  <c r="AJ106" s="1"/>
  <c r="AK106" s="1"/>
  <c r="AV106" s="1"/>
  <c r="S107"/>
  <c r="T107" s="1"/>
  <c r="AM183" l="1"/>
  <c r="AP183" s="1"/>
  <c r="AU182"/>
  <c r="U107"/>
  <c r="AQ183" l="1"/>
  <c r="AR183" s="1"/>
  <c r="X107"/>
  <c r="Y107" s="1"/>
  <c r="Z107"/>
  <c r="AA107" s="1"/>
  <c r="AS183" l="1"/>
  <c r="AT183" s="1"/>
  <c r="AC107"/>
  <c r="AD107" s="1"/>
  <c r="AB107"/>
  <c r="R108" s="1"/>
  <c r="AM184" l="1"/>
  <c r="AP184" s="1"/>
  <c r="AU183"/>
  <c r="E27" s="1"/>
  <c r="AF107"/>
  <c r="AQ184" l="1"/>
  <c r="AR184" s="1"/>
  <c r="AG107"/>
  <c r="AH107" s="1"/>
  <c r="AI107"/>
  <c r="AJ107" s="1"/>
  <c r="AK107" s="1"/>
  <c r="AV107" s="1"/>
  <c r="S108"/>
  <c r="T108" s="1"/>
  <c r="AS184" l="1"/>
  <c r="AT184" s="1"/>
  <c r="U108"/>
  <c r="AM185" l="1"/>
  <c r="AP185" s="1"/>
  <c r="AU184"/>
  <c r="X108"/>
  <c r="Y108" s="1"/>
  <c r="Z108"/>
  <c r="AA108" s="1"/>
  <c r="AQ185" l="1"/>
  <c r="AR185" s="1"/>
  <c r="AC108"/>
  <c r="AD108" s="1"/>
  <c r="AB108"/>
  <c r="R109" s="1"/>
  <c r="AS185" l="1"/>
  <c r="AT185" s="1"/>
  <c r="AF108"/>
  <c r="AM186" l="1"/>
  <c r="AP186" s="1"/>
  <c r="AU185"/>
  <c r="AG108"/>
  <c r="AH108" s="1"/>
  <c r="AI108"/>
  <c r="AJ108" s="1"/>
  <c r="AK108" s="1"/>
  <c r="AV108" s="1"/>
  <c r="S109"/>
  <c r="T109" s="1"/>
  <c r="AQ186" l="1"/>
  <c r="AR186" s="1"/>
  <c r="U109"/>
  <c r="AS186" l="1"/>
  <c r="AT186" s="1"/>
  <c r="Z109"/>
  <c r="AA109" s="1"/>
  <c r="X109"/>
  <c r="Y109" s="1"/>
  <c r="AU186" l="1"/>
  <c r="AM187"/>
  <c r="AP187" s="1"/>
  <c r="AC109"/>
  <c r="AD109" s="1"/>
  <c r="AB109"/>
  <c r="R110" s="1"/>
  <c r="AQ187" l="1"/>
  <c r="AR187" s="1"/>
  <c r="AF109"/>
  <c r="AS187" l="1"/>
  <c r="AT187" s="1"/>
  <c r="AG109"/>
  <c r="AH109" s="1"/>
  <c r="AI109"/>
  <c r="AJ109" s="1"/>
  <c r="AK109" s="1"/>
  <c r="AV109" s="1"/>
  <c r="S110"/>
  <c r="T110" s="1"/>
  <c r="AM188" l="1"/>
  <c r="AP188" s="1"/>
  <c r="AU187"/>
  <c r="U110"/>
  <c r="AQ188" l="1"/>
  <c r="AR188" s="1"/>
  <c r="Z110"/>
  <c r="AA110" s="1"/>
  <c r="X110"/>
  <c r="Y110" s="1"/>
  <c r="AS188" l="1"/>
  <c r="AT188" s="1"/>
  <c r="AC110"/>
  <c r="AD110" s="1"/>
  <c r="AB110"/>
  <c r="R111" s="1"/>
  <c r="AM189" l="1"/>
  <c r="AP189" s="1"/>
  <c r="AU188"/>
  <c r="AF110"/>
  <c r="AQ189" l="1"/>
  <c r="AR189" s="1"/>
  <c r="AG110"/>
  <c r="AH110" s="1"/>
  <c r="AI110"/>
  <c r="AJ110" s="1"/>
  <c r="AK110" s="1"/>
  <c r="AV110" s="1"/>
  <c r="S111"/>
  <c r="T111" s="1"/>
  <c r="AS189" l="1"/>
  <c r="AT189" s="1"/>
  <c r="U111"/>
  <c r="AM190" l="1"/>
  <c r="AP190" s="1"/>
  <c r="AU189"/>
  <c r="Z111"/>
  <c r="AA111" s="1"/>
  <c r="X111"/>
  <c r="Y111" s="1"/>
  <c r="AQ190" l="1"/>
  <c r="AR190" s="1"/>
  <c r="AC111"/>
  <c r="AD111" s="1"/>
  <c r="AB111"/>
  <c r="R112" s="1"/>
  <c r="AS190" l="1"/>
  <c r="AT190" s="1"/>
  <c r="AF111"/>
  <c r="AU190" l="1"/>
  <c r="AM191"/>
  <c r="AP191" s="1"/>
  <c r="AG111"/>
  <c r="AH111" s="1"/>
  <c r="AI111"/>
  <c r="AJ111" s="1"/>
  <c r="AK111" s="1"/>
  <c r="AV111" s="1"/>
  <c r="S112"/>
  <c r="T112" s="1"/>
  <c r="AQ191" l="1"/>
  <c r="AR191" s="1"/>
  <c r="U112"/>
  <c r="AS191" l="1"/>
  <c r="AT191" s="1"/>
  <c r="Z112"/>
  <c r="AA112" s="1"/>
  <c r="X112"/>
  <c r="Y112" s="1"/>
  <c r="AM192" l="1"/>
  <c r="AP192" s="1"/>
  <c r="AU191"/>
  <c r="AC112"/>
  <c r="AD112" s="1"/>
  <c r="AB112"/>
  <c r="R113" s="1"/>
  <c r="AQ192" l="1"/>
  <c r="AR192" s="1"/>
  <c r="AF112"/>
  <c r="AS192" l="1"/>
  <c r="AT192" s="1"/>
  <c r="AG112"/>
  <c r="AH112" s="1"/>
  <c r="AI112"/>
  <c r="AJ112" s="1"/>
  <c r="AK112" s="1"/>
  <c r="AV112" s="1"/>
  <c r="S113"/>
  <c r="T113" s="1"/>
  <c r="AM193" l="1"/>
  <c r="AP193" s="1"/>
  <c r="AU192"/>
  <c r="U113"/>
  <c r="AQ193" l="1"/>
  <c r="AR193" s="1"/>
  <c r="Z113"/>
  <c r="AA113" s="1"/>
  <c r="X113"/>
  <c r="Y113" s="1"/>
  <c r="AS193" l="1"/>
  <c r="AT193" s="1"/>
  <c r="AB113"/>
  <c r="AC113"/>
  <c r="AD113" s="1"/>
  <c r="AM194" l="1"/>
  <c r="AP194" s="1"/>
  <c r="AQ194" s="1"/>
  <c r="AR194" s="1"/>
  <c r="AU193"/>
  <c r="AF113"/>
  <c r="AI113" s="1"/>
  <c r="R114"/>
  <c r="AS194" l="1"/>
  <c r="AT194" s="1"/>
  <c r="AG113"/>
  <c r="AH113" s="1"/>
  <c r="S114"/>
  <c r="T114" s="1"/>
  <c r="AJ113"/>
  <c r="AK113" s="1"/>
  <c r="AV113" s="1"/>
  <c r="AM195" l="1"/>
  <c r="AP195" s="1"/>
  <c r="AU194"/>
  <c r="U114"/>
  <c r="AQ195" l="1"/>
  <c r="AR195" s="1"/>
  <c r="X114"/>
  <c r="Y114" s="1"/>
  <c r="Z114"/>
  <c r="AA114" s="1"/>
  <c r="AS195" l="1"/>
  <c r="AT195" s="1"/>
  <c r="AC114"/>
  <c r="AD114" s="1"/>
  <c r="AB114"/>
  <c r="R115" s="1"/>
  <c r="AM196" l="1"/>
  <c r="AP196" s="1"/>
  <c r="AU195"/>
  <c r="AF114"/>
  <c r="S115"/>
  <c r="T115" s="1"/>
  <c r="AQ196" l="1"/>
  <c r="AR196" s="1"/>
  <c r="AG114"/>
  <c r="AH114" s="1"/>
  <c r="AI114"/>
  <c r="AJ114" s="1"/>
  <c r="AK114" s="1"/>
  <c r="AV114" s="1"/>
  <c r="U115"/>
  <c r="X115" s="1"/>
  <c r="Y115" s="1"/>
  <c r="AS196" l="1"/>
  <c r="AT196" s="1"/>
  <c r="Z115"/>
  <c r="AA115" s="1"/>
  <c r="AC115" s="1"/>
  <c r="AD115" s="1"/>
  <c r="AM197" l="1"/>
  <c r="AP197" s="1"/>
  <c r="AU196"/>
  <c r="AB115"/>
  <c r="AQ197" l="1"/>
  <c r="AR197" s="1"/>
  <c r="AF115"/>
  <c r="AI115" s="1"/>
  <c r="AJ115" s="1"/>
  <c r="AK115" s="1"/>
  <c r="AV115" s="1"/>
  <c r="R116"/>
  <c r="S116" s="1"/>
  <c r="T116" s="1"/>
  <c r="AS197" l="1"/>
  <c r="AT197" s="1"/>
  <c r="AG115"/>
  <c r="AH115" s="1"/>
  <c r="U116"/>
  <c r="AM198" l="1"/>
  <c r="AP198" s="1"/>
  <c r="AU197"/>
  <c r="Z116"/>
  <c r="AA116" s="1"/>
  <c r="X116"/>
  <c r="Y116" s="1"/>
  <c r="AQ198" l="1"/>
  <c r="AR198" s="1"/>
  <c r="AC116"/>
  <c r="AD116" s="1"/>
  <c r="AB116"/>
  <c r="R117" s="1"/>
  <c r="AS198" l="1"/>
  <c r="AT198" s="1"/>
  <c r="AF116"/>
  <c r="AU198" l="1"/>
  <c r="AM199"/>
  <c r="AP199" s="1"/>
  <c r="AG116"/>
  <c r="AH116" s="1"/>
  <c r="AI116"/>
  <c r="AJ116" s="1"/>
  <c r="AK116" s="1"/>
  <c r="AV116" s="1"/>
  <c r="S117"/>
  <c r="T117" s="1"/>
  <c r="AQ199" l="1"/>
  <c r="AR199" s="1"/>
  <c r="U117"/>
  <c r="AS199" l="1"/>
  <c r="AT199" s="1"/>
  <c r="Z117"/>
  <c r="AA117" s="1"/>
  <c r="X117"/>
  <c r="Y117" s="1"/>
  <c r="AM200" l="1"/>
  <c r="AP200" s="1"/>
  <c r="AU199"/>
  <c r="AC117"/>
  <c r="AD117" s="1"/>
  <c r="AB117"/>
  <c r="R118" s="1"/>
  <c r="AQ200" l="1"/>
  <c r="AR200" s="1"/>
  <c r="AF117"/>
  <c r="AS200" l="1"/>
  <c r="AT200" s="1"/>
  <c r="AG117"/>
  <c r="AH117" s="1"/>
  <c r="AI117"/>
  <c r="AJ117" s="1"/>
  <c r="AK117" s="1"/>
  <c r="AV117" s="1"/>
  <c r="S118"/>
  <c r="T118" s="1"/>
  <c r="AM201" l="1"/>
  <c r="AP201" s="1"/>
  <c r="AU200"/>
  <c r="U118"/>
  <c r="AQ201" l="1"/>
  <c r="AR201" s="1"/>
  <c r="Z118"/>
  <c r="AA118" s="1"/>
  <c r="X118"/>
  <c r="Y118" s="1"/>
  <c r="AS201" l="1"/>
  <c r="AT201" s="1"/>
  <c r="AC118"/>
  <c r="AD118" s="1"/>
  <c r="AB118"/>
  <c r="R119" s="1"/>
  <c r="AM202" l="1"/>
  <c r="AP202" s="1"/>
  <c r="AU201"/>
  <c r="AF118"/>
  <c r="AQ202" l="1"/>
  <c r="AR202" s="1"/>
  <c r="AG118"/>
  <c r="AH118" s="1"/>
  <c r="AI118"/>
  <c r="AJ118" s="1"/>
  <c r="AK118" s="1"/>
  <c r="AV118" s="1"/>
  <c r="S119"/>
  <c r="T119" s="1"/>
  <c r="AS202" l="1"/>
  <c r="AT202" s="1"/>
  <c r="U119"/>
  <c r="AU202" l="1"/>
  <c r="AM203"/>
  <c r="AP203" s="1"/>
  <c r="AQ203" s="1"/>
  <c r="AR203" s="1"/>
  <c r="X119"/>
  <c r="Y119" s="1"/>
  <c r="Z119"/>
  <c r="AA119" s="1"/>
  <c r="AS203" l="1"/>
  <c r="AT203" s="1"/>
  <c r="AC119"/>
  <c r="AD119" s="1"/>
  <c r="AB119"/>
  <c r="R120" s="1"/>
  <c r="AM204" l="1"/>
  <c r="AP204" s="1"/>
  <c r="AU203"/>
  <c r="AF119"/>
  <c r="AQ204" l="1"/>
  <c r="AR204" s="1"/>
  <c r="AG119"/>
  <c r="AH119" s="1"/>
  <c r="AI119"/>
  <c r="AJ119" s="1"/>
  <c r="AK119" s="1"/>
  <c r="AV119" s="1"/>
  <c r="S120"/>
  <c r="T120" s="1"/>
  <c r="AS204" l="1"/>
  <c r="AT204" s="1"/>
  <c r="U120"/>
  <c r="AM205" l="1"/>
  <c r="AP205" s="1"/>
  <c r="AU204"/>
  <c r="X120"/>
  <c r="Y120" s="1"/>
  <c r="Z120"/>
  <c r="AA120" s="1"/>
  <c r="AQ205" l="1"/>
  <c r="AR205" s="1"/>
  <c r="AC120"/>
  <c r="AD120" s="1"/>
  <c r="AB120"/>
  <c r="R121" s="1"/>
  <c r="AS205" l="1"/>
  <c r="AT205" s="1"/>
  <c r="AF120"/>
  <c r="AM206" l="1"/>
  <c r="AP206" s="1"/>
  <c r="AU205"/>
  <c r="AG120"/>
  <c r="AH120" s="1"/>
  <c r="AI120"/>
  <c r="AJ120" s="1"/>
  <c r="AK120" s="1"/>
  <c r="AV120" s="1"/>
  <c r="S121"/>
  <c r="T121" s="1"/>
  <c r="AQ206" l="1"/>
  <c r="AR206" s="1"/>
  <c r="U121"/>
  <c r="AS206" l="1"/>
  <c r="AT206" s="1"/>
  <c r="Z121"/>
  <c r="AA121" s="1"/>
  <c r="X121"/>
  <c r="Y121" s="1"/>
  <c r="AU206" l="1"/>
  <c r="AM207"/>
  <c r="AP207" s="1"/>
  <c r="AC121"/>
  <c r="AD121" s="1"/>
  <c r="AB121"/>
  <c r="R122" s="1"/>
  <c r="AQ207" l="1"/>
  <c r="AR207" s="1"/>
  <c r="AF121"/>
  <c r="AS207" l="1"/>
  <c r="AT207" s="1"/>
  <c r="AG121"/>
  <c r="AH121" s="1"/>
  <c r="AI121"/>
  <c r="AJ121" s="1"/>
  <c r="AK121" s="1"/>
  <c r="AV121" s="1"/>
  <c r="S122"/>
  <c r="T122" s="1"/>
  <c r="AM208" l="1"/>
  <c r="AP208" s="1"/>
  <c r="AU207"/>
  <c r="U122"/>
  <c r="AQ208" l="1"/>
  <c r="AR208" s="1"/>
  <c r="X122"/>
  <c r="Y122" s="1"/>
  <c r="Z122"/>
  <c r="AA122" s="1"/>
  <c r="AS208" l="1"/>
  <c r="AT208" s="1"/>
  <c r="AC122"/>
  <c r="AD122" s="1"/>
  <c r="AB122"/>
  <c r="R123" s="1"/>
  <c r="AM209" l="1"/>
  <c r="AP209" s="1"/>
  <c r="AU208"/>
  <c r="AF122"/>
  <c r="AQ209" l="1"/>
  <c r="AR209" s="1"/>
  <c r="AG122"/>
  <c r="AH122" s="1"/>
  <c r="AI122"/>
  <c r="AJ122" s="1"/>
  <c r="AK122" s="1"/>
  <c r="AV122" s="1"/>
  <c r="S123"/>
  <c r="T123" s="1"/>
  <c r="AS209" l="1"/>
  <c r="AT209" s="1"/>
  <c r="U123"/>
  <c r="AM210" l="1"/>
  <c r="AP210" s="1"/>
  <c r="AU209"/>
  <c r="Z123"/>
  <c r="AA123" s="1"/>
  <c r="X123"/>
  <c r="Y123" s="1"/>
  <c r="AQ210" l="1"/>
  <c r="AR210" s="1"/>
  <c r="AC123"/>
  <c r="AD123" s="1"/>
  <c r="AB123"/>
  <c r="R124" s="1"/>
  <c r="AS210" l="1"/>
  <c r="AT210" s="1"/>
  <c r="AF123"/>
  <c r="AM211" l="1"/>
  <c r="AP211" s="1"/>
  <c r="AQ211" s="1"/>
  <c r="AR211" s="1"/>
  <c r="AU210"/>
  <c r="AG123"/>
  <c r="AI123"/>
  <c r="AJ123" s="1"/>
  <c r="AK123" s="1"/>
  <c r="S124"/>
  <c r="T124" s="1"/>
  <c r="AS211" l="1"/>
  <c r="AT211" s="1"/>
  <c r="AH123"/>
  <c r="G33"/>
  <c r="G26"/>
  <c r="AV123"/>
  <c r="D26"/>
  <c r="F26" s="1"/>
  <c r="D33"/>
  <c r="U124"/>
  <c r="AU211" l="1"/>
  <c r="AM212"/>
  <c r="AP212" s="1"/>
  <c r="Z124"/>
  <c r="AA124" s="1"/>
  <c r="X124"/>
  <c r="Y124" s="1"/>
  <c r="AQ212" l="1"/>
  <c r="AR212" s="1"/>
  <c r="AC124"/>
  <c r="AD124" s="1"/>
  <c r="AB124"/>
  <c r="R125" s="1"/>
  <c r="AS212" l="1"/>
  <c r="AT212" s="1"/>
  <c r="AF124"/>
  <c r="AM213" l="1"/>
  <c r="AP213" s="1"/>
  <c r="AU212"/>
  <c r="AG124"/>
  <c r="AH124" s="1"/>
  <c r="AI124"/>
  <c r="AJ124" s="1"/>
  <c r="AK124" s="1"/>
  <c r="AV124" s="1"/>
  <c r="S125"/>
  <c r="T125" s="1"/>
  <c r="AQ213" l="1"/>
  <c r="AR213" s="1"/>
  <c r="U125"/>
  <c r="AS213" l="1"/>
  <c r="AT213" s="1"/>
  <c r="Z125"/>
  <c r="AA125" s="1"/>
  <c r="X125"/>
  <c r="Y125" s="1"/>
  <c r="AM214" l="1"/>
  <c r="AP214" s="1"/>
  <c r="AU213"/>
  <c r="AB125"/>
  <c r="R126" s="1"/>
  <c r="AC125"/>
  <c r="AD125" s="1"/>
  <c r="AQ214" l="1"/>
  <c r="AR214" s="1"/>
  <c r="AF125"/>
  <c r="S126"/>
  <c r="T126" s="1"/>
  <c r="AS214" l="1"/>
  <c r="AT214" s="1"/>
  <c r="AG125"/>
  <c r="AH125" s="1"/>
  <c r="AI125"/>
  <c r="AJ125" s="1"/>
  <c r="AK125" s="1"/>
  <c r="AV125" s="1"/>
  <c r="U126"/>
  <c r="AU214" l="1"/>
  <c r="AM215"/>
  <c r="AP215" s="1"/>
  <c r="X126"/>
  <c r="Y126" s="1"/>
  <c r="Z126"/>
  <c r="AA126" s="1"/>
  <c r="AQ215" l="1"/>
  <c r="AR215" s="1"/>
  <c r="AC126"/>
  <c r="AD126" s="1"/>
  <c r="AB126"/>
  <c r="R127" s="1"/>
  <c r="AS215" l="1"/>
  <c r="AT215" s="1"/>
  <c r="AF126"/>
  <c r="AM216" l="1"/>
  <c r="AP216" s="1"/>
  <c r="AU215"/>
  <c r="AG126"/>
  <c r="AH126" s="1"/>
  <c r="AI126"/>
  <c r="AJ126" s="1"/>
  <c r="AK126" s="1"/>
  <c r="AV126" s="1"/>
  <c r="S127"/>
  <c r="T127" s="1"/>
  <c r="AQ216" l="1"/>
  <c r="AR216" s="1"/>
  <c r="U127"/>
  <c r="AS216" l="1"/>
  <c r="AT216" s="1"/>
  <c r="Z127"/>
  <c r="AA127" s="1"/>
  <c r="X127"/>
  <c r="Y127" s="1"/>
  <c r="AM217" l="1"/>
  <c r="AP217" s="1"/>
  <c r="AU216"/>
  <c r="AC127"/>
  <c r="AD127" s="1"/>
  <c r="AB127"/>
  <c r="R128" s="1"/>
  <c r="AQ217" l="1"/>
  <c r="AR217" s="1"/>
  <c r="AF127"/>
  <c r="AS217" l="1"/>
  <c r="AT217" s="1"/>
  <c r="AG127"/>
  <c r="AH127" s="1"/>
  <c r="AI127"/>
  <c r="AJ127" s="1"/>
  <c r="AK127" s="1"/>
  <c r="AV127" s="1"/>
  <c r="S128"/>
  <c r="T128" s="1"/>
  <c r="AM218" l="1"/>
  <c r="AP218" s="1"/>
  <c r="AU217"/>
  <c r="U128"/>
  <c r="AQ218" l="1"/>
  <c r="AR218" s="1"/>
  <c r="Z128"/>
  <c r="AA128" s="1"/>
  <c r="X128"/>
  <c r="Y128" s="1"/>
  <c r="AS218" l="1"/>
  <c r="AT218" s="1"/>
  <c r="AC128"/>
  <c r="AD128" s="1"/>
  <c r="AB128"/>
  <c r="R129" s="1"/>
  <c r="AU218" l="1"/>
  <c r="AM219"/>
  <c r="AP219" s="1"/>
  <c r="AF128"/>
  <c r="AQ219" l="1"/>
  <c r="AR219" s="1"/>
  <c r="AG128"/>
  <c r="AH128" s="1"/>
  <c r="AI128"/>
  <c r="AJ128" s="1"/>
  <c r="AK128" s="1"/>
  <c r="AV128" s="1"/>
  <c r="S129"/>
  <c r="T129" s="1"/>
  <c r="AS219" l="1"/>
  <c r="AT219" s="1"/>
  <c r="U129"/>
  <c r="AM220" l="1"/>
  <c r="AP220" s="1"/>
  <c r="AU219"/>
  <c r="X129"/>
  <c r="Y129" s="1"/>
  <c r="Z129"/>
  <c r="AA129" s="1"/>
  <c r="AQ220" l="1"/>
  <c r="AR220" s="1"/>
  <c r="AC129"/>
  <c r="AD129" s="1"/>
  <c r="AB129"/>
  <c r="R130" s="1"/>
  <c r="AS220" l="1"/>
  <c r="AT220" s="1"/>
  <c r="AF129"/>
  <c r="AM221" l="1"/>
  <c r="AP221" s="1"/>
  <c r="AU220"/>
  <c r="AG129"/>
  <c r="AH129" s="1"/>
  <c r="AI129"/>
  <c r="AJ129" s="1"/>
  <c r="AK129" s="1"/>
  <c r="AV129" s="1"/>
  <c r="S130"/>
  <c r="T130" s="1"/>
  <c r="AQ221" l="1"/>
  <c r="AR221" s="1"/>
  <c r="U130"/>
  <c r="AS221" l="1"/>
  <c r="AT221" s="1"/>
  <c r="X130"/>
  <c r="Y130" s="1"/>
  <c r="AC130" s="1"/>
  <c r="AD130" s="1"/>
  <c r="Z130"/>
  <c r="AA130" s="1"/>
  <c r="AM222" l="1"/>
  <c r="AP222" s="1"/>
  <c r="AQ222" s="1"/>
  <c r="AR222" s="1"/>
  <c r="AU221"/>
  <c r="AB130"/>
  <c r="AS222" l="1"/>
  <c r="AT222" s="1"/>
  <c r="AF130"/>
  <c r="AI130" s="1"/>
  <c r="AJ130" s="1"/>
  <c r="AK130" s="1"/>
  <c r="AV130" s="1"/>
  <c r="R131"/>
  <c r="S131" s="1"/>
  <c r="T131" s="1"/>
  <c r="AU222" l="1"/>
  <c r="AM223"/>
  <c r="AP223" s="1"/>
  <c r="AG130"/>
  <c r="AH130" s="1"/>
  <c r="U131"/>
  <c r="AQ223" l="1"/>
  <c r="AR223" s="1"/>
  <c r="X131"/>
  <c r="Y131" s="1"/>
  <c r="Z131"/>
  <c r="AA131" s="1"/>
  <c r="AS223" l="1"/>
  <c r="AT223" s="1"/>
  <c r="AC131"/>
  <c r="AD131" s="1"/>
  <c r="AB131"/>
  <c r="R132" s="1"/>
  <c r="AM224" l="1"/>
  <c r="AP224" s="1"/>
  <c r="AU223"/>
  <c r="AF131"/>
  <c r="AQ224" l="1"/>
  <c r="AR224" s="1"/>
  <c r="AG131"/>
  <c r="AH131" s="1"/>
  <c r="AI131"/>
  <c r="AJ131" s="1"/>
  <c r="AK131" s="1"/>
  <c r="AV131" s="1"/>
  <c r="S132"/>
  <c r="T132" s="1"/>
  <c r="AS224" l="1"/>
  <c r="AT224" s="1"/>
  <c r="U132"/>
  <c r="AM225" l="1"/>
  <c r="AP225" s="1"/>
  <c r="AU224"/>
  <c r="X132"/>
  <c r="Y132" s="1"/>
  <c r="Z132"/>
  <c r="AA132" s="1"/>
  <c r="AQ225" l="1"/>
  <c r="AR225" s="1"/>
  <c r="AC132"/>
  <c r="AD132" s="1"/>
  <c r="AB132"/>
  <c r="R133" s="1"/>
  <c r="AS225" l="1"/>
  <c r="AT225" s="1"/>
  <c r="AF132"/>
  <c r="AM226" l="1"/>
  <c r="AP226" s="1"/>
  <c r="AU225"/>
  <c r="AG132"/>
  <c r="AH132" s="1"/>
  <c r="AI132"/>
  <c r="AJ132" s="1"/>
  <c r="AK132" s="1"/>
  <c r="AV132" s="1"/>
  <c r="S133"/>
  <c r="T133" s="1"/>
  <c r="AQ226" l="1"/>
  <c r="AR226" s="1"/>
  <c r="U133"/>
  <c r="AS226" l="1"/>
  <c r="AT226" s="1"/>
  <c r="Z133"/>
  <c r="AA133" s="1"/>
  <c r="X133"/>
  <c r="Y133" s="1"/>
  <c r="AU226" l="1"/>
  <c r="AM227"/>
  <c r="AP227" s="1"/>
  <c r="AC133"/>
  <c r="AD133" s="1"/>
  <c r="AB133"/>
  <c r="R134" s="1"/>
  <c r="AQ227" l="1"/>
  <c r="AR227" s="1"/>
  <c r="AF133"/>
  <c r="AS227" l="1"/>
  <c r="AT227" s="1"/>
  <c r="AG133"/>
  <c r="AH133" s="1"/>
  <c r="AI133"/>
  <c r="AJ133" s="1"/>
  <c r="AK133" s="1"/>
  <c r="AV133" s="1"/>
  <c r="S134"/>
  <c r="T134" s="1"/>
  <c r="AM228" l="1"/>
  <c r="AP228" s="1"/>
  <c r="AU227"/>
  <c r="U134"/>
  <c r="AQ228" l="1"/>
  <c r="AR228" s="1"/>
  <c r="X134"/>
  <c r="Y134" s="1"/>
  <c r="Z134"/>
  <c r="AA134" s="1"/>
  <c r="AC134" l="1"/>
  <c r="AD134" s="1"/>
  <c r="AS228"/>
  <c r="AT228" s="1"/>
  <c r="AB134"/>
  <c r="R135" s="1"/>
  <c r="AM229" l="1"/>
  <c r="AP229" s="1"/>
  <c r="AU228"/>
  <c r="AF134"/>
  <c r="AQ229" l="1"/>
  <c r="AR229" s="1"/>
  <c r="AG134"/>
  <c r="AH134" s="1"/>
  <c r="AI134"/>
  <c r="AJ134" s="1"/>
  <c r="AK134" s="1"/>
  <c r="AV134" s="1"/>
  <c r="S135"/>
  <c r="T135" s="1"/>
  <c r="AS229" l="1"/>
  <c r="AT229" s="1"/>
  <c r="U135"/>
  <c r="AM230" l="1"/>
  <c r="AP230" s="1"/>
  <c r="AU229"/>
  <c r="X135"/>
  <c r="Y135" s="1"/>
  <c r="Z135"/>
  <c r="AA135" s="1"/>
  <c r="AC135" l="1"/>
  <c r="AD135" s="1"/>
  <c r="AQ230"/>
  <c r="AR230" s="1"/>
  <c r="AB135"/>
  <c r="R136" s="1"/>
  <c r="AS230" l="1"/>
  <c r="AT230" s="1"/>
  <c r="AF135"/>
  <c r="AM231" l="1"/>
  <c r="AP231" s="1"/>
  <c r="AU230"/>
  <c r="AG135"/>
  <c r="AH135" s="1"/>
  <c r="AI135"/>
  <c r="AJ135" s="1"/>
  <c r="AK135" s="1"/>
  <c r="AV135" s="1"/>
  <c r="S136"/>
  <c r="T136" s="1"/>
  <c r="AQ231" l="1"/>
  <c r="AR231" s="1"/>
  <c r="U136"/>
  <c r="AS231" l="1"/>
  <c r="AT231" s="1"/>
  <c r="X136"/>
  <c r="Y136" s="1"/>
  <c r="Z136"/>
  <c r="AA136" s="1"/>
  <c r="AM232" l="1"/>
  <c r="AP232" s="1"/>
  <c r="AU231"/>
  <c r="AC136"/>
  <c r="AD136" s="1"/>
  <c r="AB136"/>
  <c r="R137" s="1"/>
  <c r="AQ232" l="1"/>
  <c r="AR232" s="1"/>
  <c r="AF136"/>
  <c r="AS232" l="1"/>
  <c r="AT232" s="1"/>
  <c r="AG136"/>
  <c r="AH136" s="1"/>
  <c r="AI136"/>
  <c r="AJ136" s="1"/>
  <c r="AK136" s="1"/>
  <c r="AV136" s="1"/>
  <c r="S137"/>
  <c r="T137" s="1"/>
  <c r="AM233" l="1"/>
  <c r="AP233" s="1"/>
  <c r="AU232"/>
  <c r="U137"/>
  <c r="AQ233" l="1"/>
  <c r="AR233" s="1"/>
  <c r="Z137"/>
  <c r="AA137" s="1"/>
  <c r="X137"/>
  <c r="Y137" s="1"/>
  <c r="AS233" l="1"/>
  <c r="AT233" s="1"/>
  <c r="AC137"/>
  <c r="AD137" s="1"/>
  <c r="AB137"/>
  <c r="R138" s="1"/>
  <c r="AM234" l="1"/>
  <c r="AP234" s="1"/>
  <c r="AU233"/>
  <c r="AF137"/>
  <c r="AQ234" l="1"/>
  <c r="AR234" s="1"/>
  <c r="AG137"/>
  <c r="AH137" s="1"/>
  <c r="AI137"/>
  <c r="AJ137" s="1"/>
  <c r="AK137" s="1"/>
  <c r="AV137" s="1"/>
  <c r="S138"/>
  <c r="T138" s="1"/>
  <c r="AS234" l="1"/>
  <c r="AT234" s="1"/>
  <c r="U138"/>
  <c r="AU234" l="1"/>
  <c r="AM235"/>
  <c r="AP235" s="1"/>
  <c r="Z138"/>
  <c r="AA138" s="1"/>
  <c r="X138"/>
  <c r="Y138" s="1"/>
  <c r="AQ235" l="1"/>
  <c r="AR235" s="1"/>
  <c r="AC138"/>
  <c r="AD138" s="1"/>
  <c r="AB138"/>
  <c r="R139" s="1"/>
  <c r="AS235" l="1"/>
  <c r="AT235" s="1"/>
  <c r="AF138"/>
  <c r="AM236" l="1"/>
  <c r="AP236" s="1"/>
  <c r="AU235"/>
  <c r="AG138"/>
  <c r="AH138" s="1"/>
  <c r="AI138"/>
  <c r="AJ138" s="1"/>
  <c r="AK138" s="1"/>
  <c r="AV138" s="1"/>
  <c r="S139"/>
  <c r="T139" s="1"/>
  <c r="AQ236" l="1"/>
  <c r="AR236" s="1"/>
  <c r="U139"/>
  <c r="Z139" s="1"/>
  <c r="AA139" s="1"/>
  <c r="AS236" l="1"/>
  <c r="AT236" s="1"/>
  <c r="X139"/>
  <c r="Y139" s="1"/>
  <c r="AC139" s="1"/>
  <c r="AD139" s="1"/>
  <c r="AM237" l="1"/>
  <c r="AP237" s="1"/>
  <c r="AU236"/>
  <c r="AB139"/>
  <c r="R140" s="1"/>
  <c r="AQ237" l="1"/>
  <c r="AR237" s="1"/>
  <c r="AF139"/>
  <c r="S140"/>
  <c r="T140" s="1"/>
  <c r="AS237" l="1"/>
  <c r="AT237" s="1"/>
  <c r="AG139"/>
  <c r="AH139" s="1"/>
  <c r="AI139"/>
  <c r="AJ139" s="1"/>
  <c r="AK139" s="1"/>
  <c r="AV139" s="1"/>
  <c r="U140"/>
  <c r="AM238" l="1"/>
  <c r="AP238" s="1"/>
  <c r="AU237"/>
  <c r="Z140"/>
  <c r="AA140" s="1"/>
  <c r="X140"/>
  <c r="Y140" s="1"/>
  <c r="AQ238" l="1"/>
  <c r="AR238" s="1"/>
  <c r="AC140"/>
  <c r="AD140" s="1"/>
  <c r="AB140"/>
  <c r="R141" s="1"/>
  <c r="AS238" l="1"/>
  <c r="AT238" s="1"/>
  <c r="AF140"/>
  <c r="AU238" l="1"/>
  <c r="AM239"/>
  <c r="AP239" s="1"/>
  <c r="AG140"/>
  <c r="AH140" s="1"/>
  <c r="AI140"/>
  <c r="AJ140" s="1"/>
  <c r="AK140" s="1"/>
  <c r="AV140" s="1"/>
  <c r="S141"/>
  <c r="T141" s="1"/>
  <c r="AQ239" l="1"/>
  <c r="AR239" s="1"/>
  <c r="U141"/>
  <c r="AS239" l="1"/>
  <c r="AT239" s="1"/>
  <c r="Z141"/>
  <c r="AA141" s="1"/>
  <c r="X141"/>
  <c r="Y141" s="1"/>
  <c r="AM240" l="1"/>
  <c r="AP240" s="1"/>
  <c r="AU239"/>
  <c r="AC141"/>
  <c r="AD141" s="1"/>
  <c r="AB141"/>
  <c r="R142" s="1"/>
  <c r="AQ240" l="1"/>
  <c r="AR240" s="1"/>
  <c r="AF141"/>
  <c r="AS240" l="1"/>
  <c r="AT240" s="1"/>
  <c r="AG141"/>
  <c r="AH141" s="1"/>
  <c r="AI141"/>
  <c r="AJ141" s="1"/>
  <c r="AK141" s="1"/>
  <c r="AV141" s="1"/>
  <c r="S142"/>
  <c r="T142" s="1"/>
  <c r="AM241" l="1"/>
  <c r="AP241" s="1"/>
  <c r="AU240"/>
  <c r="U142"/>
  <c r="AQ241" l="1"/>
  <c r="AR241" s="1"/>
  <c r="X142"/>
  <c r="Y142" s="1"/>
  <c r="Z142"/>
  <c r="AA142" s="1"/>
  <c r="AC142" l="1"/>
  <c r="AD142" s="1"/>
  <c r="AS241"/>
  <c r="AT241" s="1"/>
  <c r="AB142"/>
  <c r="R143" s="1"/>
  <c r="AM242" l="1"/>
  <c r="AP242" s="1"/>
  <c r="AU241"/>
  <c r="AF142"/>
  <c r="AQ242" l="1"/>
  <c r="AR242" s="1"/>
  <c r="AG142"/>
  <c r="AH142" s="1"/>
  <c r="AI142"/>
  <c r="AJ142" s="1"/>
  <c r="AK142" s="1"/>
  <c r="AV142" s="1"/>
  <c r="S143"/>
  <c r="T143" s="1"/>
  <c r="AS242" l="1"/>
  <c r="AT242" s="1"/>
  <c r="U143"/>
  <c r="AU242" l="1"/>
  <c r="AM243"/>
  <c r="AP243" s="1"/>
  <c r="X143"/>
  <c r="Y143" s="1"/>
  <c r="Z143"/>
  <c r="AA143" s="1"/>
  <c r="AQ243" l="1"/>
  <c r="AR243" s="1"/>
  <c r="AC143"/>
  <c r="AD143" s="1"/>
  <c r="AB143"/>
  <c r="R144" s="1"/>
  <c r="AS243" l="1"/>
  <c r="AT243" s="1"/>
  <c r="AF143"/>
  <c r="AU243" l="1"/>
  <c r="E28" s="1"/>
  <c r="AG143"/>
  <c r="AH143" s="1"/>
  <c r="AI143"/>
  <c r="AJ143" s="1"/>
  <c r="AK143" s="1"/>
  <c r="AV143" s="1"/>
  <c r="S144"/>
  <c r="T144" s="1"/>
  <c r="U144" l="1"/>
  <c r="X144" l="1"/>
  <c r="Y144" s="1"/>
  <c r="Z144"/>
  <c r="AA144" s="1"/>
  <c r="AC144" l="1"/>
  <c r="AD144" s="1"/>
  <c r="AB144"/>
  <c r="R145" s="1"/>
  <c r="AF144" l="1"/>
  <c r="AG144" l="1"/>
  <c r="AH144" s="1"/>
  <c r="AI144"/>
  <c r="AJ144" s="1"/>
  <c r="AK144" s="1"/>
  <c r="AV144" s="1"/>
  <c r="S145"/>
  <c r="T145" s="1"/>
  <c r="U145" l="1"/>
  <c r="X145" l="1"/>
  <c r="Y145" s="1"/>
  <c r="Z145"/>
  <c r="AA145" s="1"/>
  <c r="AC145" l="1"/>
  <c r="AD145" s="1"/>
  <c r="AB145"/>
  <c r="R146" s="1"/>
  <c r="AF145" l="1"/>
  <c r="AG145" l="1"/>
  <c r="AH145" s="1"/>
  <c r="AI145"/>
  <c r="AJ145" s="1"/>
  <c r="AK145" s="1"/>
  <c r="AV145" s="1"/>
  <c r="S146"/>
  <c r="T146" s="1"/>
  <c r="U146" l="1"/>
  <c r="Z146" l="1"/>
  <c r="AA146" s="1"/>
  <c r="X146"/>
  <c r="Y146" s="1"/>
  <c r="AC146" l="1"/>
  <c r="AD146" s="1"/>
  <c r="AB146"/>
  <c r="R147" s="1"/>
  <c r="AF146" l="1"/>
  <c r="AG146" l="1"/>
  <c r="AH146" s="1"/>
  <c r="AI146"/>
  <c r="AJ146" s="1"/>
  <c r="AK146" s="1"/>
  <c r="AV146" s="1"/>
  <c r="S147"/>
  <c r="T147" s="1"/>
  <c r="U147" l="1"/>
  <c r="X147" l="1"/>
  <c r="Y147" s="1"/>
  <c r="Z147"/>
  <c r="AA147" s="1"/>
  <c r="AC147" l="1"/>
  <c r="AD147" s="1"/>
  <c r="AB147"/>
  <c r="R148" s="1"/>
  <c r="AF147" l="1"/>
  <c r="AG147" l="1"/>
  <c r="AH147" s="1"/>
  <c r="AI147"/>
  <c r="AJ147" s="1"/>
  <c r="AK147" s="1"/>
  <c r="AV147" s="1"/>
  <c r="S148"/>
  <c r="T148" s="1"/>
  <c r="U148" l="1"/>
  <c r="X148" l="1"/>
  <c r="Y148" s="1"/>
  <c r="AC148" s="1"/>
  <c r="AD148" s="1"/>
  <c r="Z148"/>
  <c r="AA148" s="1"/>
  <c r="AB148" l="1"/>
  <c r="R149" s="1"/>
  <c r="AF148" l="1"/>
  <c r="AG148" l="1"/>
  <c r="AH148" s="1"/>
  <c r="AI148"/>
  <c r="AJ148" s="1"/>
  <c r="AK148" s="1"/>
  <c r="AV148" s="1"/>
  <c r="S149"/>
  <c r="T149" s="1"/>
  <c r="U149" l="1"/>
  <c r="X149" l="1"/>
  <c r="Y149" s="1"/>
  <c r="Z149"/>
  <c r="AA149" s="1"/>
  <c r="AC149" l="1"/>
  <c r="AD149" s="1"/>
  <c r="AB149"/>
  <c r="R150" s="1"/>
  <c r="AF149" l="1"/>
  <c r="AG149" l="1"/>
  <c r="AH149" s="1"/>
  <c r="AI149"/>
  <c r="AJ149" s="1"/>
  <c r="AK149" s="1"/>
  <c r="AV149" s="1"/>
  <c r="S150"/>
  <c r="T150" s="1"/>
  <c r="U150" l="1"/>
  <c r="X150" l="1"/>
  <c r="Y150" s="1"/>
  <c r="Z150"/>
  <c r="AA150" s="1"/>
  <c r="AC150" l="1"/>
  <c r="AD150" s="1"/>
  <c r="AB150"/>
  <c r="R151" s="1"/>
  <c r="AF150" l="1"/>
  <c r="AG150" l="1"/>
  <c r="AH150" s="1"/>
  <c r="AI150"/>
  <c r="AJ150" s="1"/>
  <c r="AK150" s="1"/>
  <c r="AV150" s="1"/>
  <c r="S151"/>
  <c r="T151" s="1"/>
  <c r="U151" l="1"/>
  <c r="X151" l="1"/>
  <c r="Y151" s="1"/>
  <c r="Z151"/>
  <c r="AA151" s="1"/>
  <c r="AC151" l="1"/>
  <c r="AD151" s="1"/>
  <c r="AB151"/>
  <c r="R152" s="1"/>
  <c r="AF151" l="1"/>
  <c r="AG151" l="1"/>
  <c r="AH151" s="1"/>
  <c r="AI151"/>
  <c r="AJ151" s="1"/>
  <c r="AK151" s="1"/>
  <c r="AV151" s="1"/>
  <c r="S152"/>
  <c r="T152" s="1"/>
  <c r="U152" l="1"/>
  <c r="Z152" l="1"/>
  <c r="AA152" s="1"/>
  <c r="X152"/>
  <c r="Y152" s="1"/>
  <c r="AC152" l="1"/>
  <c r="AD152" s="1"/>
  <c r="AB152"/>
  <c r="R153" s="1"/>
  <c r="AF152" l="1"/>
  <c r="AG152" l="1"/>
  <c r="AH152" s="1"/>
  <c r="AI152"/>
  <c r="AJ152" s="1"/>
  <c r="AK152" s="1"/>
  <c r="AV152" s="1"/>
  <c r="S153"/>
  <c r="T153" s="1"/>
  <c r="U153" l="1"/>
  <c r="X153" l="1"/>
  <c r="Y153" s="1"/>
  <c r="Z153"/>
  <c r="AA153" s="1"/>
  <c r="AC153" l="1"/>
  <c r="AD153" s="1"/>
  <c r="AB153"/>
  <c r="R154" s="1"/>
  <c r="AF153" l="1"/>
  <c r="AG153" l="1"/>
  <c r="AH153" s="1"/>
  <c r="AI153"/>
  <c r="AJ153" s="1"/>
  <c r="AK153" s="1"/>
  <c r="AV153" s="1"/>
  <c r="S154"/>
  <c r="T154" s="1"/>
  <c r="U154" l="1"/>
  <c r="X154" l="1"/>
  <c r="Y154" s="1"/>
  <c r="AC154" s="1"/>
  <c r="AD154" s="1"/>
  <c r="Z154"/>
  <c r="AA154" s="1"/>
  <c r="AB154" l="1"/>
  <c r="R155" s="1"/>
  <c r="AF154" l="1"/>
  <c r="AG154" l="1"/>
  <c r="AH154" s="1"/>
  <c r="AI154"/>
  <c r="AJ154" s="1"/>
  <c r="AK154" s="1"/>
  <c r="AV154" s="1"/>
  <c r="S155"/>
  <c r="T155" s="1"/>
  <c r="U155" l="1"/>
  <c r="X155" l="1"/>
  <c r="Y155" s="1"/>
  <c r="Z155"/>
  <c r="AA155" s="1"/>
  <c r="AC155" l="1"/>
  <c r="AD155" s="1"/>
  <c r="AB155"/>
  <c r="R156" s="1"/>
  <c r="AF155" l="1"/>
  <c r="AG155" l="1"/>
  <c r="AH155" s="1"/>
  <c r="AI155"/>
  <c r="AJ155" s="1"/>
  <c r="AK155" s="1"/>
  <c r="AV155" s="1"/>
  <c r="S156"/>
  <c r="T156" s="1"/>
  <c r="U156" l="1"/>
  <c r="X156" l="1"/>
  <c r="Y156" s="1"/>
  <c r="Z156"/>
  <c r="AA156" s="1"/>
  <c r="AC156" l="1"/>
  <c r="AD156" s="1"/>
  <c r="AB156"/>
  <c r="R157" s="1"/>
  <c r="AF156" l="1"/>
  <c r="AG156" l="1"/>
  <c r="AH156" s="1"/>
  <c r="AI156"/>
  <c r="AJ156" s="1"/>
  <c r="AK156" s="1"/>
  <c r="AV156" s="1"/>
  <c r="S157"/>
  <c r="T157" s="1"/>
  <c r="U157" l="1"/>
  <c r="Z157" l="1"/>
  <c r="AA157" s="1"/>
  <c r="X157"/>
  <c r="Y157" s="1"/>
  <c r="AC157" l="1"/>
  <c r="AD157" s="1"/>
  <c r="AB157"/>
  <c r="R158" s="1"/>
  <c r="AF157" l="1"/>
  <c r="AG157" l="1"/>
  <c r="AH157" s="1"/>
  <c r="AI157"/>
  <c r="AJ157" s="1"/>
  <c r="AK157" s="1"/>
  <c r="AV157" s="1"/>
  <c r="S158"/>
  <c r="T158" s="1"/>
  <c r="U158" l="1"/>
  <c r="Z158" l="1"/>
  <c r="AA158" s="1"/>
  <c r="X158"/>
  <c r="Y158" s="1"/>
  <c r="AC158" l="1"/>
  <c r="AD158" s="1"/>
  <c r="AB158"/>
  <c r="R159" s="1"/>
  <c r="AF158" l="1"/>
  <c r="AG158" l="1"/>
  <c r="AH158" s="1"/>
  <c r="AI158"/>
  <c r="AJ158" s="1"/>
  <c r="AK158" s="1"/>
  <c r="AV158" s="1"/>
  <c r="S159"/>
  <c r="T159" s="1"/>
  <c r="U159" l="1"/>
  <c r="X159" l="1"/>
  <c r="Y159" s="1"/>
  <c r="AC159" s="1"/>
  <c r="AD159" s="1"/>
  <c r="Z159"/>
  <c r="AA159" s="1"/>
  <c r="AB159" l="1"/>
  <c r="R160" s="1"/>
  <c r="AF159" l="1"/>
  <c r="AG159" l="1"/>
  <c r="AH159" s="1"/>
  <c r="AI159"/>
  <c r="AJ159" s="1"/>
  <c r="AK159" s="1"/>
  <c r="AV159" s="1"/>
  <c r="S160"/>
  <c r="T160" s="1"/>
  <c r="U160" l="1"/>
  <c r="Z160" l="1"/>
  <c r="AA160" s="1"/>
  <c r="X160"/>
  <c r="Y160" s="1"/>
  <c r="AC160" l="1"/>
  <c r="AD160" s="1"/>
  <c r="AB160"/>
  <c r="R161" s="1"/>
  <c r="AF160" l="1"/>
  <c r="AG160" l="1"/>
  <c r="AH160" s="1"/>
  <c r="AI160"/>
  <c r="AJ160" s="1"/>
  <c r="AK160" s="1"/>
  <c r="AV160" s="1"/>
  <c r="S161"/>
  <c r="T161" s="1"/>
  <c r="U161" l="1"/>
  <c r="X161" l="1"/>
  <c r="Y161" s="1"/>
  <c r="Z161"/>
  <c r="AA161" s="1"/>
  <c r="AC161" l="1"/>
  <c r="AD161" s="1"/>
  <c r="AB161"/>
  <c r="R162" s="1"/>
  <c r="AF161" l="1"/>
  <c r="AG161" l="1"/>
  <c r="AH161" s="1"/>
  <c r="AI161"/>
  <c r="AJ161" s="1"/>
  <c r="AK161" s="1"/>
  <c r="AV161" s="1"/>
  <c r="S162"/>
  <c r="T162" s="1"/>
  <c r="U162" l="1"/>
  <c r="Z162" l="1"/>
  <c r="AA162" s="1"/>
  <c r="X162"/>
  <c r="Y162" s="1"/>
  <c r="AC162" l="1"/>
  <c r="AD162" s="1"/>
  <c r="AB162"/>
  <c r="R163" s="1"/>
  <c r="AF162" l="1"/>
  <c r="AG162" l="1"/>
  <c r="AH162" s="1"/>
  <c r="AI162"/>
  <c r="AJ162" s="1"/>
  <c r="AK162" s="1"/>
  <c r="AV162" s="1"/>
  <c r="S163"/>
  <c r="T163" s="1"/>
  <c r="U163" l="1"/>
  <c r="Z163" l="1"/>
  <c r="AA163" s="1"/>
  <c r="X163"/>
  <c r="Y163" s="1"/>
  <c r="AB163" l="1"/>
  <c r="R164" s="1"/>
  <c r="AC163"/>
  <c r="AD163" s="1"/>
  <c r="AF163" l="1"/>
  <c r="S164"/>
  <c r="T164" s="1"/>
  <c r="AG163" l="1"/>
  <c r="AH163" s="1"/>
  <c r="AI163"/>
  <c r="AJ163" s="1"/>
  <c r="AK163" s="1"/>
  <c r="AV163" s="1"/>
  <c r="U164"/>
  <c r="X164" l="1"/>
  <c r="Y164" s="1"/>
  <c r="AC164" s="1"/>
  <c r="AD164" s="1"/>
  <c r="Z164"/>
  <c r="AA164" s="1"/>
  <c r="AB164" l="1"/>
  <c r="R165" s="1"/>
  <c r="AF164" l="1"/>
  <c r="AG164" l="1"/>
  <c r="AH164" s="1"/>
  <c r="AI164"/>
  <c r="AJ164" s="1"/>
  <c r="AK164" s="1"/>
  <c r="AV164" s="1"/>
  <c r="S165"/>
  <c r="T165" s="1"/>
  <c r="U165" l="1"/>
  <c r="X165" l="1"/>
  <c r="Y165" s="1"/>
  <c r="Z165"/>
  <c r="AA165" s="1"/>
  <c r="AC165" l="1"/>
  <c r="AD165" s="1"/>
  <c r="AB165"/>
  <c r="R166" s="1"/>
  <c r="AF165" l="1"/>
  <c r="AG165" l="1"/>
  <c r="AH165" s="1"/>
  <c r="AI165"/>
  <c r="AJ165" s="1"/>
  <c r="AK165" s="1"/>
  <c r="AV165" s="1"/>
  <c r="S166"/>
  <c r="T166" s="1"/>
  <c r="U166" l="1"/>
  <c r="X166" l="1"/>
  <c r="Y166" s="1"/>
  <c r="Z166"/>
  <c r="AA166" s="1"/>
  <c r="AC166" l="1"/>
  <c r="AD166" s="1"/>
  <c r="AB166"/>
  <c r="R167" s="1"/>
  <c r="AF166" l="1"/>
  <c r="AG166" l="1"/>
  <c r="AH166" s="1"/>
  <c r="AI166"/>
  <c r="AJ166" s="1"/>
  <c r="AK166" s="1"/>
  <c r="AV166" s="1"/>
  <c r="S167"/>
  <c r="T167" s="1"/>
  <c r="U167" l="1"/>
  <c r="Z167" l="1"/>
  <c r="AA167" s="1"/>
  <c r="X167"/>
  <c r="Y167" s="1"/>
  <c r="AC167" l="1"/>
  <c r="AD167" s="1"/>
  <c r="AB167"/>
  <c r="R168" s="1"/>
  <c r="AF167" l="1"/>
  <c r="AG167" l="1"/>
  <c r="AH167" s="1"/>
  <c r="AI167"/>
  <c r="AJ167" s="1"/>
  <c r="AK167" s="1"/>
  <c r="AV167" s="1"/>
  <c r="S168"/>
  <c r="T168" s="1"/>
  <c r="U168" l="1"/>
  <c r="X168" l="1"/>
  <c r="Y168" s="1"/>
  <c r="AC168" s="1"/>
  <c r="AD168" s="1"/>
  <c r="Z168"/>
  <c r="AA168" s="1"/>
  <c r="AB168" l="1"/>
  <c r="R169" s="1"/>
  <c r="AF168" l="1"/>
  <c r="AG168" l="1"/>
  <c r="AH168" s="1"/>
  <c r="AI168"/>
  <c r="AJ168" s="1"/>
  <c r="AK168" s="1"/>
  <c r="AV168" s="1"/>
  <c r="S169"/>
  <c r="T169" s="1"/>
  <c r="U169" l="1"/>
  <c r="X169" l="1"/>
  <c r="Y169" s="1"/>
  <c r="Z169"/>
  <c r="AA169" s="1"/>
  <c r="AC169" l="1"/>
  <c r="AD169" s="1"/>
  <c r="AB169"/>
  <c r="R170" s="1"/>
  <c r="AF169" l="1"/>
  <c r="AG169" l="1"/>
  <c r="AH169" s="1"/>
  <c r="AI169"/>
  <c r="AJ169" s="1"/>
  <c r="AK169" s="1"/>
  <c r="AV169" s="1"/>
  <c r="S170"/>
  <c r="T170" s="1"/>
  <c r="U170" l="1"/>
  <c r="X170" l="1"/>
  <c r="Y170" s="1"/>
  <c r="Z170"/>
  <c r="AA170" s="1"/>
  <c r="AC170" l="1"/>
  <c r="AD170" s="1"/>
  <c r="AB170"/>
  <c r="AF170" l="1"/>
  <c r="AI170" s="1"/>
  <c r="AJ170" s="1"/>
  <c r="AK170" s="1"/>
  <c r="AV170" s="1"/>
  <c r="R171"/>
  <c r="S171" s="1"/>
  <c r="T171" s="1"/>
  <c r="AG170" l="1"/>
  <c r="AH170" s="1"/>
  <c r="U171"/>
  <c r="Z171" l="1"/>
  <c r="AA171" s="1"/>
  <c r="X171"/>
  <c r="Y171" s="1"/>
  <c r="AC171" l="1"/>
  <c r="AD171" s="1"/>
  <c r="AB171"/>
  <c r="R172" s="1"/>
  <c r="AF171" l="1"/>
  <c r="AG171" l="1"/>
  <c r="AH171" s="1"/>
  <c r="AI171"/>
  <c r="AJ171" s="1"/>
  <c r="AK171" s="1"/>
  <c r="AV171" s="1"/>
  <c r="S172"/>
  <c r="T172" s="1"/>
  <c r="U172" l="1"/>
  <c r="X172" l="1"/>
  <c r="Y172" s="1"/>
  <c r="Z172"/>
  <c r="AA172" s="1"/>
  <c r="AC172" l="1"/>
  <c r="AD172" s="1"/>
  <c r="AB172"/>
  <c r="R173" s="1"/>
  <c r="AF172" l="1"/>
  <c r="AG172" l="1"/>
  <c r="AH172" s="1"/>
  <c r="AI172"/>
  <c r="AJ172" s="1"/>
  <c r="AK172" s="1"/>
  <c r="AV172" s="1"/>
  <c r="S173"/>
  <c r="T173" s="1"/>
  <c r="U173" l="1"/>
  <c r="Z173" l="1"/>
  <c r="AA173" s="1"/>
  <c r="X173"/>
  <c r="Y173" s="1"/>
  <c r="AC173" l="1"/>
  <c r="AD173" s="1"/>
  <c r="AB173"/>
  <c r="R174" s="1"/>
  <c r="AF173" l="1"/>
  <c r="AG173" l="1"/>
  <c r="AH173" s="1"/>
  <c r="AI173"/>
  <c r="AJ173" s="1"/>
  <c r="AK173" s="1"/>
  <c r="AV173" s="1"/>
  <c r="S174"/>
  <c r="T174" s="1"/>
  <c r="U174" l="1"/>
  <c r="X174" l="1"/>
  <c r="Y174" s="1"/>
  <c r="Z174"/>
  <c r="AA174" s="1"/>
  <c r="AC174" l="1"/>
  <c r="AD174" s="1"/>
  <c r="AB174"/>
  <c r="R175" s="1"/>
  <c r="AF174" l="1"/>
  <c r="AG174" l="1"/>
  <c r="AH174" s="1"/>
  <c r="AI174"/>
  <c r="AJ174" s="1"/>
  <c r="AK174" s="1"/>
  <c r="AV174" s="1"/>
  <c r="S175"/>
  <c r="T175" s="1"/>
  <c r="U175" l="1"/>
  <c r="X175" l="1"/>
  <c r="Y175" s="1"/>
  <c r="Z175"/>
  <c r="AA175" s="1"/>
  <c r="AC175" l="1"/>
  <c r="AD175" s="1"/>
  <c r="AB175"/>
  <c r="R176" s="1"/>
  <c r="AF175" l="1"/>
  <c r="AG175" l="1"/>
  <c r="AH175" s="1"/>
  <c r="AI175"/>
  <c r="AJ175" s="1"/>
  <c r="AK175" s="1"/>
  <c r="AV175" s="1"/>
  <c r="S176"/>
  <c r="T176" s="1"/>
  <c r="U176" l="1"/>
  <c r="X176" l="1"/>
  <c r="Y176" s="1"/>
  <c r="AC176" s="1"/>
  <c r="AD176" s="1"/>
  <c r="Z176"/>
  <c r="AA176" s="1"/>
  <c r="AB176" l="1"/>
  <c r="R177" s="1"/>
  <c r="AF176" l="1"/>
  <c r="AG176" l="1"/>
  <c r="AH176" s="1"/>
  <c r="AI176"/>
  <c r="AJ176" s="1"/>
  <c r="AK176" s="1"/>
  <c r="AV176" s="1"/>
  <c r="S177"/>
  <c r="T177" s="1"/>
  <c r="U177" l="1"/>
  <c r="X177" l="1"/>
  <c r="Y177" s="1"/>
  <c r="Z177"/>
  <c r="AA177" s="1"/>
  <c r="AC177" l="1"/>
  <c r="AD177" s="1"/>
  <c r="AB177"/>
  <c r="R178" s="1"/>
  <c r="AF177" l="1"/>
  <c r="AG177" l="1"/>
  <c r="AH177" s="1"/>
  <c r="AI177"/>
  <c r="AJ177" s="1"/>
  <c r="AK177" s="1"/>
  <c r="AV177" s="1"/>
  <c r="S178"/>
  <c r="T178" s="1"/>
  <c r="U178" l="1"/>
  <c r="X178" l="1"/>
  <c r="Y178" s="1"/>
  <c r="Z178"/>
  <c r="AA178" s="1"/>
  <c r="AC178" l="1"/>
  <c r="AD178" s="1"/>
  <c r="AB178"/>
  <c r="R179" s="1"/>
  <c r="AF178" l="1"/>
  <c r="AG178" l="1"/>
  <c r="AH178" s="1"/>
  <c r="AI178"/>
  <c r="AJ178" s="1"/>
  <c r="AK178" s="1"/>
  <c r="AV178" s="1"/>
  <c r="S179"/>
  <c r="T179" s="1"/>
  <c r="U179" l="1"/>
  <c r="X179" l="1"/>
  <c r="Y179" s="1"/>
  <c r="Z179"/>
  <c r="AA179" s="1"/>
  <c r="AC179" l="1"/>
  <c r="AD179" s="1"/>
  <c r="AB179"/>
  <c r="R180" s="1"/>
  <c r="AF179" l="1"/>
  <c r="AG179" l="1"/>
  <c r="AH179" s="1"/>
  <c r="AI179"/>
  <c r="AJ179" s="1"/>
  <c r="AK179" s="1"/>
  <c r="AV179" s="1"/>
  <c r="S180"/>
  <c r="T180" s="1"/>
  <c r="U180" l="1"/>
  <c r="X180" l="1"/>
  <c r="Y180" s="1"/>
  <c r="Z180"/>
  <c r="AA180" s="1"/>
  <c r="AC180" l="1"/>
  <c r="AD180" s="1"/>
  <c r="AB180"/>
  <c r="R181" s="1"/>
  <c r="AF180" l="1"/>
  <c r="AG180" l="1"/>
  <c r="AH180" s="1"/>
  <c r="AI180"/>
  <c r="AJ180" s="1"/>
  <c r="AK180" s="1"/>
  <c r="AV180" s="1"/>
  <c r="S181"/>
  <c r="T181" s="1"/>
  <c r="U181" l="1"/>
  <c r="X181" l="1"/>
  <c r="Y181" s="1"/>
  <c r="Z181"/>
  <c r="AA181" s="1"/>
  <c r="AC181" l="1"/>
  <c r="AD181" s="1"/>
  <c r="AB181"/>
  <c r="R182" s="1"/>
  <c r="AF181" l="1"/>
  <c r="AG181" l="1"/>
  <c r="AH181" s="1"/>
  <c r="AI181"/>
  <c r="AJ181" s="1"/>
  <c r="AK181" s="1"/>
  <c r="AV181" s="1"/>
  <c r="S182"/>
  <c r="T182" s="1"/>
  <c r="U182" l="1"/>
  <c r="Z182" l="1"/>
  <c r="AA182" s="1"/>
  <c r="X182"/>
  <c r="Y182" s="1"/>
  <c r="AC182" l="1"/>
  <c r="AD182" s="1"/>
  <c r="AB182"/>
  <c r="R183" s="1"/>
  <c r="AF182" l="1"/>
  <c r="AG182" l="1"/>
  <c r="AH182" s="1"/>
  <c r="AI182"/>
  <c r="AJ182" s="1"/>
  <c r="AK182" s="1"/>
  <c r="AV182" s="1"/>
  <c r="S183"/>
  <c r="T183" s="1"/>
  <c r="U183" l="1"/>
  <c r="Z183" l="1"/>
  <c r="AA183" s="1"/>
  <c r="X183"/>
  <c r="Y183" s="1"/>
  <c r="AC183" l="1"/>
  <c r="AD183" s="1"/>
  <c r="AB183"/>
  <c r="R184" s="1"/>
  <c r="AF183" l="1"/>
  <c r="AG183" l="1"/>
  <c r="AI183"/>
  <c r="AJ183" s="1"/>
  <c r="AK183" s="1"/>
  <c r="S184"/>
  <c r="T184" s="1"/>
  <c r="AH183" l="1"/>
  <c r="G34"/>
  <c r="G27"/>
  <c r="AV183"/>
  <c r="D27"/>
  <c r="F27" s="1"/>
  <c r="D34"/>
  <c r="U184"/>
  <c r="X184" l="1"/>
  <c r="Y184" s="1"/>
  <c r="Z184"/>
  <c r="AA184" s="1"/>
  <c r="AC184" l="1"/>
  <c r="AD184" s="1"/>
  <c r="AB184"/>
  <c r="R185" s="1"/>
  <c r="AF184" l="1"/>
  <c r="AG184" l="1"/>
  <c r="AH184" s="1"/>
  <c r="AI184"/>
  <c r="AJ184" s="1"/>
  <c r="AK184" s="1"/>
  <c r="AV184" s="1"/>
  <c r="S185"/>
  <c r="T185" s="1"/>
  <c r="U185" l="1"/>
  <c r="X185" l="1"/>
  <c r="Y185" s="1"/>
  <c r="Z185"/>
  <c r="AA185" s="1"/>
  <c r="AC185" l="1"/>
  <c r="AD185" s="1"/>
  <c r="AB185"/>
  <c r="R186" s="1"/>
  <c r="AF185" l="1"/>
  <c r="AG185" l="1"/>
  <c r="AH185" s="1"/>
  <c r="AI185"/>
  <c r="AJ185" s="1"/>
  <c r="AK185" s="1"/>
  <c r="AV185" s="1"/>
  <c r="S186"/>
  <c r="T186" s="1"/>
  <c r="U186" l="1"/>
  <c r="X186" l="1"/>
  <c r="Y186" s="1"/>
  <c r="AC186" s="1"/>
  <c r="AD186" s="1"/>
  <c r="Z186"/>
  <c r="AA186" s="1"/>
  <c r="AB186" l="1"/>
  <c r="R187" s="1"/>
  <c r="AF186" l="1"/>
  <c r="S187"/>
  <c r="T187" s="1"/>
  <c r="AG186" l="1"/>
  <c r="AH186" s="1"/>
  <c r="AI186"/>
  <c r="AJ186" s="1"/>
  <c r="AK186" s="1"/>
  <c r="AV186" s="1"/>
  <c r="U187"/>
  <c r="X187" l="1"/>
  <c r="Y187" s="1"/>
  <c r="AC187" s="1"/>
  <c r="AD187" s="1"/>
  <c r="Z187"/>
  <c r="AA187" s="1"/>
  <c r="AB187" l="1"/>
  <c r="R188" s="1"/>
  <c r="AF187" l="1"/>
  <c r="AG187" l="1"/>
  <c r="AH187" s="1"/>
  <c r="AI187"/>
  <c r="AJ187" s="1"/>
  <c r="AK187" s="1"/>
  <c r="AV187" s="1"/>
  <c r="S188"/>
  <c r="T188" s="1"/>
  <c r="U188" l="1"/>
  <c r="Z188" l="1"/>
  <c r="AA188" s="1"/>
  <c r="X188"/>
  <c r="Y188" s="1"/>
  <c r="AC188" l="1"/>
  <c r="AD188" s="1"/>
  <c r="AB188"/>
  <c r="R189" s="1"/>
  <c r="AF188" l="1"/>
  <c r="AG188" l="1"/>
  <c r="AH188" s="1"/>
  <c r="AI188"/>
  <c r="AJ188" s="1"/>
  <c r="AK188" s="1"/>
  <c r="AV188" s="1"/>
  <c r="S189"/>
  <c r="T189" s="1"/>
  <c r="U189" l="1"/>
  <c r="Z189" l="1"/>
  <c r="AA189" s="1"/>
  <c r="X189"/>
  <c r="Y189" s="1"/>
  <c r="AC189" l="1"/>
  <c r="AD189" s="1"/>
  <c r="AB189"/>
  <c r="R190" s="1"/>
  <c r="AF189" l="1"/>
  <c r="AG189" l="1"/>
  <c r="AH189" s="1"/>
  <c r="AI189"/>
  <c r="AJ189" s="1"/>
  <c r="AK189" s="1"/>
  <c r="AV189" s="1"/>
  <c r="S190"/>
  <c r="T190" s="1"/>
  <c r="U190" l="1"/>
  <c r="Z190" l="1"/>
  <c r="AA190" s="1"/>
  <c r="X190"/>
  <c r="Y190" s="1"/>
  <c r="AC190" l="1"/>
  <c r="AD190" s="1"/>
  <c r="AB190"/>
  <c r="R191" s="1"/>
  <c r="AF190" l="1"/>
  <c r="AG190" l="1"/>
  <c r="AH190" s="1"/>
  <c r="AI190"/>
  <c r="AJ190" s="1"/>
  <c r="AK190" s="1"/>
  <c r="AV190" s="1"/>
  <c r="S191"/>
  <c r="T191" s="1"/>
  <c r="U191" l="1"/>
  <c r="X191" l="1"/>
  <c r="Y191" s="1"/>
  <c r="Z191"/>
  <c r="AA191" s="1"/>
  <c r="AC191" l="1"/>
  <c r="AD191" s="1"/>
  <c r="AB191"/>
  <c r="R192" s="1"/>
  <c r="AF191" l="1"/>
  <c r="AG191" l="1"/>
  <c r="AH191" s="1"/>
  <c r="AI191"/>
  <c r="AJ191" s="1"/>
  <c r="AK191" s="1"/>
  <c r="AV191" s="1"/>
  <c r="S192"/>
  <c r="T192" s="1"/>
  <c r="U192" l="1"/>
  <c r="Z192" l="1"/>
  <c r="AA192" s="1"/>
  <c r="X192"/>
  <c r="Y192" s="1"/>
  <c r="AC192" l="1"/>
  <c r="AD192" s="1"/>
  <c r="AB192"/>
  <c r="R193" s="1"/>
  <c r="AF192" l="1"/>
  <c r="AG192" l="1"/>
  <c r="AH192" s="1"/>
  <c r="AI192"/>
  <c r="AJ192" s="1"/>
  <c r="AK192" s="1"/>
  <c r="AV192" s="1"/>
  <c r="S193"/>
  <c r="T193" s="1"/>
  <c r="U193" l="1"/>
  <c r="Z193" l="1"/>
  <c r="AA193" s="1"/>
  <c r="X193"/>
  <c r="Y193" s="1"/>
  <c r="AC193" l="1"/>
  <c r="AD193" s="1"/>
  <c r="AB193"/>
  <c r="R194" s="1"/>
  <c r="AF193" l="1"/>
  <c r="AG193" l="1"/>
  <c r="AH193" s="1"/>
  <c r="AI193"/>
  <c r="AJ193" s="1"/>
  <c r="AK193" s="1"/>
  <c r="AV193" s="1"/>
  <c r="S194"/>
  <c r="T194" s="1"/>
  <c r="U194" l="1"/>
  <c r="Z194" l="1"/>
  <c r="AA194" s="1"/>
  <c r="X194"/>
  <c r="Y194" s="1"/>
  <c r="AC194" l="1"/>
  <c r="AD194" s="1"/>
  <c r="AB194"/>
  <c r="R195" s="1"/>
  <c r="AF194" l="1"/>
  <c r="AG194" l="1"/>
  <c r="AH194" s="1"/>
  <c r="AI194"/>
  <c r="AJ194" s="1"/>
  <c r="AK194" s="1"/>
  <c r="AV194" s="1"/>
  <c r="S195"/>
  <c r="T195" s="1"/>
  <c r="U195" l="1"/>
  <c r="X195" l="1"/>
  <c r="Y195" s="1"/>
  <c r="AC195" s="1"/>
  <c r="AD195" s="1"/>
  <c r="Z195"/>
  <c r="AA195" s="1"/>
  <c r="AB195" l="1"/>
  <c r="R196" s="1"/>
  <c r="AF195" l="1"/>
  <c r="AG195" l="1"/>
  <c r="AH195" s="1"/>
  <c r="AI195"/>
  <c r="AJ195" s="1"/>
  <c r="AK195" s="1"/>
  <c r="AV195" s="1"/>
  <c r="S196"/>
  <c r="T196" s="1"/>
  <c r="U196" l="1"/>
  <c r="Z196" l="1"/>
  <c r="AA196" s="1"/>
  <c r="X196"/>
  <c r="Y196" s="1"/>
  <c r="AC196" l="1"/>
  <c r="AD196" s="1"/>
  <c r="AB196"/>
  <c r="R197" s="1"/>
  <c r="AF196" l="1"/>
  <c r="AG196" l="1"/>
  <c r="AH196" s="1"/>
  <c r="AI196"/>
  <c r="AJ196" s="1"/>
  <c r="AK196" s="1"/>
  <c r="AV196" s="1"/>
  <c r="S197"/>
  <c r="T197" s="1"/>
  <c r="U197" l="1"/>
  <c r="X197" l="1"/>
  <c r="Y197" s="1"/>
  <c r="AC197" s="1"/>
  <c r="AD197" s="1"/>
  <c r="Z197"/>
  <c r="AA197" s="1"/>
  <c r="AB197" l="1"/>
  <c r="R198" s="1"/>
  <c r="AF197" l="1"/>
  <c r="AG197" l="1"/>
  <c r="AH197" s="1"/>
  <c r="AI197"/>
  <c r="AJ197" s="1"/>
  <c r="AK197" s="1"/>
  <c r="AV197" s="1"/>
  <c r="S198"/>
  <c r="T198" s="1"/>
  <c r="U198" l="1"/>
  <c r="Z198" l="1"/>
  <c r="AA198" s="1"/>
  <c r="X198"/>
  <c r="Y198" s="1"/>
  <c r="AC198" l="1"/>
  <c r="AD198" s="1"/>
  <c r="AB198"/>
  <c r="R199" s="1"/>
  <c r="AF198" l="1"/>
  <c r="AG198" l="1"/>
  <c r="AH198" s="1"/>
  <c r="AI198"/>
  <c r="AJ198" s="1"/>
  <c r="AK198" s="1"/>
  <c r="AV198" s="1"/>
  <c r="S199"/>
  <c r="T199" s="1"/>
  <c r="U199" l="1"/>
  <c r="X199" l="1"/>
  <c r="Y199" s="1"/>
  <c r="Z199"/>
  <c r="AA199" s="1"/>
  <c r="AC199" l="1"/>
  <c r="AD199" s="1"/>
  <c r="AB199"/>
  <c r="R200" s="1"/>
  <c r="AF199" l="1"/>
  <c r="AG199" l="1"/>
  <c r="AH199" s="1"/>
  <c r="AI199"/>
  <c r="AJ199" s="1"/>
  <c r="AK199" s="1"/>
  <c r="AV199" s="1"/>
  <c r="S200"/>
  <c r="T200" s="1"/>
  <c r="U200" l="1"/>
  <c r="Z200" l="1"/>
  <c r="AA200" s="1"/>
  <c r="X200"/>
  <c r="Y200" s="1"/>
  <c r="AC200" l="1"/>
  <c r="AD200" s="1"/>
  <c r="AB200"/>
  <c r="R201" s="1"/>
  <c r="AF200" l="1"/>
  <c r="AG200" l="1"/>
  <c r="AH200" s="1"/>
  <c r="AI200"/>
  <c r="AJ200" s="1"/>
  <c r="AK200" s="1"/>
  <c r="AV200" s="1"/>
  <c r="S201"/>
  <c r="T201" s="1"/>
  <c r="U201" l="1"/>
  <c r="Z201" l="1"/>
  <c r="AA201" s="1"/>
  <c r="X201"/>
  <c r="Y201" s="1"/>
  <c r="AC201" l="1"/>
  <c r="AD201" s="1"/>
  <c r="AB201"/>
  <c r="R202" s="1"/>
  <c r="AF201" l="1"/>
  <c r="AG201" l="1"/>
  <c r="AH201" s="1"/>
  <c r="AI201"/>
  <c r="AJ201" s="1"/>
  <c r="AK201" s="1"/>
  <c r="AV201" s="1"/>
  <c r="S202"/>
  <c r="T202" s="1"/>
  <c r="U202" l="1"/>
  <c r="X202" l="1"/>
  <c r="Y202" s="1"/>
  <c r="Z202"/>
  <c r="AA202" s="1"/>
  <c r="AC202" l="1"/>
  <c r="AD202" s="1"/>
  <c r="AB202"/>
  <c r="R203" s="1"/>
  <c r="AF202" l="1"/>
  <c r="AG202" l="1"/>
  <c r="AH202" s="1"/>
  <c r="AI202"/>
  <c r="AJ202" s="1"/>
  <c r="AK202" s="1"/>
  <c r="AV202" s="1"/>
  <c r="S203"/>
  <c r="T203" s="1"/>
  <c r="U203" l="1"/>
  <c r="X203" l="1"/>
  <c r="Y203" s="1"/>
  <c r="Z203"/>
  <c r="AA203" s="1"/>
  <c r="AC203" l="1"/>
  <c r="AD203" s="1"/>
  <c r="AB203"/>
  <c r="R204" s="1"/>
  <c r="AF203" l="1"/>
  <c r="AG203" l="1"/>
  <c r="AH203" s="1"/>
  <c r="AI203"/>
  <c r="AJ203" s="1"/>
  <c r="AK203" s="1"/>
  <c r="AV203" s="1"/>
  <c r="S204"/>
  <c r="T204" s="1"/>
  <c r="U204" l="1"/>
  <c r="X204" l="1"/>
  <c r="Y204" s="1"/>
  <c r="Z204"/>
  <c r="AA204" s="1"/>
  <c r="AC204" l="1"/>
  <c r="AD204" s="1"/>
  <c r="AB204"/>
  <c r="R205" s="1"/>
  <c r="AF204" l="1"/>
  <c r="AG204" l="1"/>
  <c r="AH204" s="1"/>
  <c r="AI204"/>
  <c r="AJ204" s="1"/>
  <c r="AK204" s="1"/>
  <c r="AV204" s="1"/>
  <c r="S205"/>
  <c r="T205" s="1"/>
  <c r="U205" l="1"/>
  <c r="Z205" l="1"/>
  <c r="AA205" s="1"/>
  <c r="X205"/>
  <c r="Y205" s="1"/>
  <c r="AC205" l="1"/>
  <c r="AD205" s="1"/>
  <c r="AB205"/>
  <c r="R206" s="1"/>
  <c r="AF205" l="1"/>
  <c r="AG205" l="1"/>
  <c r="AH205" s="1"/>
  <c r="AI205"/>
  <c r="AJ205" s="1"/>
  <c r="AK205" s="1"/>
  <c r="AV205" s="1"/>
  <c r="S206"/>
  <c r="T206" s="1"/>
  <c r="U206" l="1"/>
  <c r="Z206" l="1"/>
  <c r="AA206" s="1"/>
  <c r="X206"/>
  <c r="Y206" s="1"/>
  <c r="AC206" l="1"/>
  <c r="AD206" s="1"/>
  <c r="AB206"/>
  <c r="R207" s="1"/>
  <c r="AF206" l="1"/>
  <c r="AG206" l="1"/>
  <c r="AH206" s="1"/>
  <c r="AI206"/>
  <c r="AJ206" s="1"/>
  <c r="AK206" s="1"/>
  <c r="AV206" s="1"/>
  <c r="S207"/>
  <c r="T207" s="1"/>
  <c r="U207" l="1"/>
  <c r="X207" l="1"/>
  <c r="Y207" s="1"/>
  <c r="Z207"/>
  <c r="AA207" s="1"/>
  <c r="AC207" l="1"/>
  <c r="AD207" s="1"/>
  <c r="AB207"/>
  <c r="R208" s="1"/>
  <c r="AF207" l="1"/>
  <c r="AG207" l="1"/>
  <c r="AH207" s="1"/>
  <c r="AI207"/>
  <c r="AJ207" s="1"/>
  <c r="AK207" s="1"/>
  <c r="AV207" s="1"/>
  <c r="S208"/>
  <c r="T208" s="1"/>
  <c r="U208" l="1"/>
  <c r="X208" l="1"/>
  <c r="Y208" s="1"/>
  <c r="Z208"/>
  <c r="AA208" s="1"/>
  <c r="AC208" l="1"/>
  <c r="AD208" s="1"/>
  <c r="AB208"/>
  <c r="R209" s="1"/>
  <c r="AF208" l="1"/>
  <c r="AG208" l="1"/>
  <c r="AH208" s="1"/>
  <c r="AI208"/>
  <c r="AJ208" s="1"/>
  <c r="AK208" s="1"/>
  <c r="AV208" s="1"/>
  <c r="S209"/>
  <c r="T209" s="1"/>
  <c r="U209" l="1"/>
  <c r="X209" l="1"/>
  <c r="Y209" s="1"/>
  <c r="Z209"/>
  <c r="AA209" s="1"/>
  <c r="AC209" l="1"/>
  <c r="AD209" s="1"/>
  <c r="AB209"/>
  <c r="R210" s="1"/>
  <c r="AF209" l="1"/>
  <c r="AG209" l="1"/>
  <c r="AH209" s="1"/>
  <c r="AI209"/>
  <c r="AJ209" s="1"/>
  <c r="AK209" s="1"/>
  <c r="AV209" s="1"/>
  <c r="S210"/>
  <c r="T210" s="1"/>
  <c r="U210" l="1"/>
  <c r="X210" l="1"/>
  <c r="Y210" s="1"/>
  <c r="Z210"/>
  <c r="AA210" s="1"/>
  <c r="AC210" l="1"/>
  <c r="AD210" s="1"/>
  <c r="AB210"/>
  <c r="R211" s="1"/>
  <c r="AF210" l="1"/>
  <c r="AG210" l="1"/>
  <c r="AH210" s="1"/>
  <c r="AI210"/>
  <c r="AJ210" s="1"/>
  <c r="AK210" s="1"/>
  <c r="AV210" s="1"/>
  <c r="S211"/>
  <c r="T211" s="1"/>
  <c r="U211" l="1"/>
  <c r="Z211" l="1"/>
  <c r="AA211" s="1"/>
  <c r="X211"/>
  <c r="Y211" s="1"/>
  <c r="AC211" l="1"/>
  <c r="AD211" s="1"/>
  <c r="AB211"/>
  <c r="R212" s="1"/>
  <c r="AF211" l="1"/>
  <c r="AG211" l="1"/>
  <c r="AH211" s="1"/>
  <c r="AI211"/>
  <c r="AJ211" s="1"/>
  <c r="AK211" s="1"/>
  <c r="AV211" s="1"/>
  <c r="S212"/>
  <c r="T212" s="1"/>
  <c r="U212" l="1"/>
  <c r="Z212" l="1"/>
  <c r="AA212" s="1"/>
  <c r="X212"/>
  <c r="Y212" s="1"/>
  <c r="AB212" l="1"/>
  <c r="AC212"/>
  <c r="AD212" s="1"/>
  <c r="AF212" l="1"/>
  <c r="AI212" s="1"/>
  <c r="R213"/>
  <c r="S213" s="1"/>
  <c r="T213" s="1"/>
  <c r="AG212" l="1"/>
  <c r="AH212" s="1"/>
  <c r="AJ212"/>
  <c r="AK212" s="1"/>
  <c r="AV212" s="1"/>
  <c r="U213"/>
  <c r="Z213" l="1"/>
  <c r="AA213" s="1"/>
  <c r="X213"/>
  <c r="Y213" s="1"/>
  <c r="AC213" l="1"/>
  <c r="AD213" s="1"/>
  <c r="AB213"/>
  <c r="R214" s="1"/>
  <c r="AF213" l="1"/>
  <c r="AG213" l="1"/>
  <c r="AH213" s="1"/>
  <c r="AI213"/>
  <c r="AJ213" s="1"/>
  <c r="AK213" s="1"/>
  <c r="AV213" s="1"/>
  <c r="S214"/>
  <c r="T214" s="1"/>
  <c r="U214" l="1"/>
  <c r="Z214" l="1"/>
  <c r="AA214" s="1"/>
  <c r="X214"/>
  <c r="Y214" s="1"/>
  <c r="AC214" l="1"/>
  <c r="AD214" s="1"/>
  <c r="AB214"/>
  <c r="R215" s="1"/>
  <c r="AF214" l="1"/>
  <c r="AG214" l="1"/>
  <c r="AH214" s="1"/>
  <c r="AI214"/>
  <c r="AJ214" s="1"/>
  <c r="AK214" s="1"/>
  <c r="AV214" s="1"/>
  <c r="S215"/>
  <c r="T215" s="1"/>
  <c r="U215" l="1"/>
  <c r="X215" l="1"/>
  <c r="Y215" s="1"/>
  <c r="AC215" s="1"/>
  <c r="AD215" s="1"/>
  <c r="Z215"/>
  <c r="AA215" s="1"/>
  <c r="AB215" l="1"/>
  <c r="R216" s="1"/>
  <c r="AF215" l="1"/>
  <c r="AG215" l="1"/>
  <c r="AH215" s="1"/>
  <c r="AI215"/>
  <c r="AJ215" s="1"/>
  <c r="AK215" s="1"/>
  <c r="AV215" s="1"/>
  <c r="S216"/>
  <c r="T216" s="1"/>
  <c r="U216" l="1"/>
  <c r="Z216" l="1"/>
  <c r="AA216" s="1"/>
  <c r="X216"/>
  <c r="Y216" s="1"/>
  <c r="AB216" l="1"/>
  <c r="R217" s="1"/>
  <c r="AC216"/>
  <c r="AD216" s="1"/>
  <c r="AF216" l="1"/>
  <c r="S217"/>
  <c r="T217" s="1"/>
  <c r="AG216" l="1"/>
  <c r="AH216" s="1"/>
  <c r="AI216"/>
  <c r="AJ216" s="1"/>
  <c r="AK216" s="1"/>
  <c r="AV216" s="1"/>
  <c r="U217"/>
  <c r="X217" s="1"/>
  <c r="Y217" s="1"/>
  <c r="Z217" l="1"/>
  <c r="AA217" s="1"/>
  <c r="AC217" s="1"/>
  <c r="AD217" s="1"/>
  <c r="AB217" l="1"/>
  <c r="R218" s="1"/>
  <c r="AF217" l="1"/>
  <c r="S218"/>
  <c r="T218" s="1"/>
  <c r="AG217" l="1"/>
  <c r="AH217" s="1"/>
  <c r="AI217"/>
  <c r="AJ217" s="1"/>
  <c r="AK217" s="1"/>
  <c r="AV217" s="1"/>
  <c r="U218"/>
  <c r="X218" l="1"/>
  <c r="Y218" s="1"/>
  <c r="Z218"/>
  <c r="AA218" s="1"/>
  <c r="AC218" l="1"/>
  <c r="AD218" s="1"/>
  <c r="AB218"/>
  <c r="R219" s="1"/>
  <c r="AF218" l="1"/>
  <c r="S219"/>
  <c r="T219" s="1"/>
  <c r="AG218" l="1"/>
  <c r="AH218" s="1"/>
  <c r="AI218"/>
  <c r="AJ218" s="1"/>
  <c r="AK218" s="1"/>
  <c r="AV218" s="1"/>
  <c r="U219"/>
  <c r="Z219" l="1"/>
  <c r="AA219" s="1"/>
  <c r="X219"/>
  <c r="Y219" s="1"/>
  <c r="AC219" l="1"/>
  <c r="AD219" s="1"/>
  <c r="AB219"/>
  <c r="R220" s="1"/>
  <c r="AF219" l="1"/>
  <c r="AG219" l="1"/>
  <c r="AH219" s="1"/>
  <c r="AI219"/>
  <c r="AJ219" s="1"/>
  <c r="AK219" s="1"/>
  <c r="AV219" s="1"/>
  <c r="S220"/>
  <c r="T220" s="1"/>
  <c r="U220" l="1"/>
  <c r="X220" l="1"/>
  <c r="Y220" s="1"/>
  <c r="Z220"/>
  <c r="AA220" s="1"/>
  <c r="AC220" l="1"/>
  <c r="AD220" s="1"/>
  <c r="AB220"/>
  <c r="R221" s="1"/>
  <c r="AF220" l="1"/>
  <c r="AG220" l="1"/>
  <c r="AH220" s="1"/>
  <c r="AI220"/>
  <c r="AJ220" s="1"/>
  <c r="AK220" s="1"/>
  <c r="AV220" s="1"/>
  <c r="S221"/>
  <c r="T221" s="1"/>
  <c r="U221" l="1"/>
  <c r="X221" l="1"/>
  <c r="Y221" s="1"/>
  <c r="Z221"/>
  <c r="AA221" s="1"/>
  <c r="AC221" l="1"/>
  <c r="AD221" s="1"/>
  <c r="AB221"/>
  <c r="R222" s="1"/>
  <c r="AF221" l="1"/>
  <c r="AG221" l="1"/>
  <c r="AH221" s="1"/>
  <c r="AI221"/>
  <c r="AJ221" s="1"/>
  <c r="AK221" s="1"/>
  <c r="AV221" s="1"/>
  <c r="S222"/>
  <c r="T222" s="1"/>
  <c r="U222" l="1"/>
  <c r="Z222" l="1"/>
  <c r="AA222" s="1"/>
  <c r="X222"/>
  <c r="Y222" s="1"/>
  <c r="AC222" l="1"/>
  <c r="AD222" s="1"/>
  <c r="AB222"/>
  <c r="R223" s="1"/>
  <c r="AF222" l="1"/>
  <c r="AG222" l="1"/>
  <c r="AH222" s="1"/>
  <c r="AI222"/>
  <c r="AJ222" s="1"/>
  <c r="AK222" s="1"/>
  <c r="AV222" s="1"/>
  <c r="S223"/>
  <c r="T223" s="1"/>
  <c r="U223" l="1"/>
  <c r="Z223" l="1"/>
  <c r="AA223" s="1"/>
  <c r="X223"/>
  <c r="Y223" s="1"/>
  <c r="AC223" l="1"/>
  <c r="AD223" s="1"/>
  <c r="AB223"/>
  <c r="R224" s="1"/>
  <c r="AF223" l="1"/>
  <c r="AG223" l="1"/>
  <c r="AH223" s="1"/>
  <c r="AI223"/>
  <c r="AJ223" s="1"/>
  <c r="AK223" s="1"/>
  <c r="AV223" s="1"/>
  <c r="S224"/>
  <c r="T224" s="1"/>
  <c r="U224" l="1"/>
  <c r="X224" l="1"/>
  <c r="Y224" s="1"/>
  <c r="Z224"/>
  <c r="AA224" s="1"/>
  <c r="AC224" l="1"/>
  <c r="AB224"/>
  <c r="R225" s="1"/>
  <c r="AD224" l="1"/>
  <c r="AF224"/>
  <c r="AG224" l="1"/>
  <c r="AH224" s="1"/>
  <c r="AI224"/>
  <c r="AJ224" s="1"/>
  <c r="AK224" s="1"/>
  <c r="AV224" s="1"/>
  <c r="S225"/>
  <c r="T225" s="1"/>
  <c r="U225" l="1"/>
  <c r="Z225" l="1"/>
  <c r="AA225" s="1"/>
  <c r="X225"/>
  <c r="Y225" s="1"/>
  <c r="AC225" l="1"/>
  <c r="AD225" s="1"/>
  <c r="AB225"/>
  <c r="R226" s="1"/>
  <c r="AF225" l="1"/>
  <c r="AG225" l="1"/>
  <c r="AH225" s="1"/>
  <c r="AI225"/>
  <c r="AJ225" s="1"/>
  <c r="AK225" s="1"/>
  <c r="AV225" s="1"/>
  <c r="S226"/>
  <c r="T226" s="1"/>
  <c r="U226" l="1"/>
  <c r="Z226" l="1"/>
  <c r="AA226" s="1"/>
  <c r="X226"/>
  <c r="Y226" s="1"/>
  <c r="AC226" l="1"/>
  <c r="AD226" s="1"/>
  <c r="AB226"/>
  <c r="R227" s="1"/>
  <c r="AF226" l="1"/>
  <c r="AG226" l="1"/>
  <c r="AH226" s="1"/>
  <c r="AI226"/>
  <c r="AJ226" s="1"/>
  <c r="AK226" s="1"/>
  <c r="AV226" s="1"/>
  <c r="S227"/>
  <c r="T227" s="1"/>
  <c r="U227" l="1"/>
  <c r="X227" l="1"/>
  <c r="Y227" s="1"/>
  <c r="Z227"/>
  <c r="AA227" s="1"/>
  <c r="AC227" l="1"/>
  <c r="AD227" s="1"/>
  <c r="AB227"/>
  <c r="R228" s="1"/>
  <c r="AF227" l="1"/>
  <c r="S228"/>
  <c r="T228" s="1"/>
  <c r="AG227" l="1"/>
  <c r="AH227" s="1"/>
  <c r="AI227"/>
  <c r="AJ227" s="1"/>
  <c r="AK227" s="1"/>
  <c r="AV227" s="1"/>
  <c r="U228"/>
  <c r="X228" l="1"/>
  <c r="Y228" s="1"/>
  <c r="Z228"/>
  <c r="AA228" s="1"/>
  <c r="AC228" l="1"/>
  <c r="AD228" s="1"/>
  <c r="AB228"/>
  <c r="R229" s="1"/>
  <c r="AF228" l="1"/>
  <c r="AG228" l="1"/>
  <c r="AH228" s="1"/>
  <c r="AI228"/>
  <c r="AJ228" s="1"/>
  <c r="AK228" s="1"/>
  <c r="AV228" s="1"/>
  <c r="S229"/>
  <c r="T229" s="1"/>
  <c r="U229" l="1"/>
  <c r="X229" l="1"/>
  <c r="Y229" s="1"/>
  <c r="Z229"/>
  <c r="AA229" s="1"/>
  <c r="AC229" l="1"/>
  <c r="AD229" s="1"/>
  <c r="AB229"/>
  <c r="R230" s="1"/>
  <c r="AF229" l="1"/>
  <c r="AG229" l="1"/>
  <c r="AH229" s="1"/>
  <c r="AI229"/>
  <c r="AJ229" s="1"/>
  <c r="AK229" s="1"/>
  <c r="AV229" s="1"/>
  <c r="S230"/>
  <c r="T230" s="1"/>
  <c r="U230" l="1"/>
  <c r="Z230" l="1"/>
  <c r="AA230" s="1"/>
  <c r="X230"/>
  <c r="Y230" s="1"/>
  <c r="AB230" l="1"/>
  <c r="R231" s="1"/>
  <c r="AC230"/>
  <c r="AD230" s="1"/>
  <c r="AF230" l="1"/>
  <c r="AG230" l="1"/>
  <c r="AH230" s="1"/>
  <c r="AI230"/>
  <c r="AJ230" s="1"/>
  <c r="AK230" s="1"/>
  <c r="AV230" s="1"/>
  <c r="S231"/>
  <c r="T231" s="1"/>
  <c r="U231" l="1"/>
  <c r="X231" l="1"/>
  <c r="Y231" s="1"/>
  <c r="Z231"/>
  <c r="AA231" s="1"/>
  <c r="AC231" l="1"/>
  <c r="AD231" s="1"/>
  <c r="AB231"/>
  <c r="R232" s="1"/>
  <c r="AF231" l="1"/>
  <c r="AG231" l="1"/>
  <c r="AH231" s="1"/>
  <c r="AI231"/>
  <c r="AJ231" s="1"/>
  <c r="AK231" s="1"/>
  <c r="AV231" s="1"/>
  <c r="S232"/>
  <c r="T232" s="1"/>
  <c r="U232" l="1"/>
  <c r="X232" l="1"/>
  <c r="Y232" s="1"/>
  <c r="Z232"/>
  <c r="AA232" s="1"/>
  <c r="AC232" l="1"/>
  <c r="AD232" s="1"/>
  <c r="AB232"/>
  <c r="R233" s="1"/>
  <c r="AF232" l="1"/>
  <c r="AG232" l="1"/>
  <c r="AH232" s="1"/>
  <c r="AI232"/>
  <c r="AJ232" s="1"/>
  <c r="AK232" s="1"/>
  <c r="AV232" s="1"/>
  <c r="S233"/>
  <c r="T233" s="1"/>
  <c r="U233" l="1"/>
  <c r="X233" l="1"/>
  <c r="Y233" s="1"/>
  <c r="Z233"/>
  <c r="AA233" s="1"/>
  <c r="AC233" l="1"/>
  <c r="AD233" s="1"/>
  <c r="AB233"/>
  <c r="R234" s="1"/>
  <c r="AF233" l="1"/>
  <c r="AG233" l="1"/>
  <c r="AH233" s="1"/>
  <c r="AI233"/>
  <c r="AJ233" s="1"/>
  <c r="AK233" s="1"/>
  <c r="AV233" s="1"/>
  <c r="S234"/>
  <c r="T234" s="1"/>
  <c r="U234" l="1"/>
  <c r="X234" l="1"/>
  <c r="Y234" s="1"/>
  <c r="AC234" s="1"/>
  <c r="AD234" s="1"/>
  <c r="Z234"/>
  <c r="AA234" s="1"/>
  <c r="AB234" l="1"/>
  <c r="R235" s="1"/>
  <c r="AF234" l="1"/>
  <c r="AG234" l="1"/>
  <c r="AH234" s="1"/>
  <c r="AI234"/>
  <c r="AJ234" s="1"/>
  <c r="AK234" s="1"/>
  <c r="AV234" s="1"/>
  <c r="S235"/>
  <c r="T235" s="1"/>
  <c r="U235" l="1"/>
  <c r="Z235" l="1"/>
  <c r="AA235" s="1"/>
  <c r="X235"/>
  <c r="Y235" s="1"/>
  <c r="AC235" l="1"/>
  <c r="AD235" s="1"/>
  <c r="AB235"/>
  <c r="R236" s="1"/>
  <c r="AF235" l="1"/>
  <c r="AG235" l="1"/>
  <c r="AH235" s="1"/>
  <c r="AI235"/>
  <c r="AJ235" s="1"/>
  <c r="AK235" s="1"/>
  <c r="AV235" s="1"/>
  <c r="S236"/>
  <c r="T236" s="1"/>
  <c r="U236" l="1"/>
  <c r="X236" l="1"/>
  <c r="Y236" s="1"/>
  <c r="Z236"/>
  <c r="AA236" s="1"/>
  <c r="AC236" l="1"/>
  <c r="AD236" s="1"/>
  <c r="AB236"/>
  <c r="R237" s="1"/>
  <c r="AF236" l="1"/>
  <c r="AG236" l="1"/>
  <c r="AH236" s="1"/>
  <c r="AI236"/>
  <c r="AJ236" s="1"/>
  <c r="AK236" s="1"/>
  <c r="AV236" s="1"/>
  <c r="S237"/>
  <c r="T237" s="1"/>
  <c r="U237" l="1"/>
  <c r="Z237" l="1"/>
  <c r="AA237" s="1"/>
  <c r="X237"/>
  <c r="Y237" s="1"/>
  <c r="AC237" l="1"/>
  <c r="AD237" s="1"/>
  <c r="AB237"/>
  <c r="R238" s="1"/>
  <c r="AF237" l="1"/>
  <c r="AG237" l="1"/>
  <c r="AH237" s="1"/>
  <c r="AI237"/>
  <c r="AJ237" s="1"/>
  <c r="AK237" s="1"/>
  <c r="AV237" s="1"/>
  <c r="S238"/>
  <c r="T238" s="1"/>
  <c r="U238" l="1"/>
  <c r="X238" l="1"/>
  <c r="Y238" s="1"/>
  <c r="Z238"/>
  <c r="AA238" s="1"/>
  <c r="AC238" l="1"/>
  <c r="AD238" s="1"/>
  <c r="AB238"/>
  <c r="R239" s="1"/>
  <c r="AF238" l="1"/>
  <c r="AG238" l="1"/>
  <c r="AH238" s="1"/>
  <c r="AI238"/>
  <c r="AJ238" s="1"/>
  <c r="AK238" s="1"/>
  <c r="AV238" s="1"/>
  <c r="S239"/>
  <c r="T239" s="1"/>
  <c r="U239" l="1"/>
  <c r="X239" l="1"/>
  <c r="Y239" s="1"/>
  <c r="Z239"/>
  <c r="AA239" s="1"/>
  <c r="AC239" l="1"/>
  <c r="AD239" s="1"/>
  <c r="AB239"/>
  <c r="R240" s="1"/>
  <c r="AF239" l="1"/>
  <c r="AG239" l="1"/>
  <c r="AH239" s="1"/>
  <c r="AI239"/>
  <c r="AJ239" s="1"/>
  <c r="AK239" s="1"/>
  <c r="AV239" s="1"/>
  <c r="S240"/>
  <c r="T240" s="1"/>
  <c r="U240" l="1"/>
  <c r="X240" l="1"/>
  <c r="Y240" s="1"/>
  <c r="Z240"/>
  <c r="AA240" s="1"/>
  <c r="AC240" l="1"/>
  <c r="AD240" s="1"/>
  <c r="AB240"/>
  <c r="R241" s="1"/>
  <c r="AF240" l="1"/>
  <c r="AG240" l="1"/>
  <c r="AH240" s="1"/>
  <c r="AI240"/>
  <c r="AJ240" s="1"/>
  <c r="AK240" s="1"/>
  <c r="AV240" s="1"/>
  <c r="S241"/>
  <c r="T241" s="1"/>
  <c r="U241" l="1"/>
  <c r="Z241" l="1"/>
  <c r="AA241" s="1"/>
  <c r="X241"/>
  <c r="Y241" s="1"/>
  <c r="AC241" l="1"/>
  <c r="AD241" s="1"/>
  <c r="AB241"/>
  <c r="R242" s="1"/>
  <c r="AF241" l="1"/>
  <c r="AG241" l="1"/>
  <c r="AH241" s="1"/>
  <c r="AI241"/>
  <c r="AJ241" s="1"/>
  <c r="AK241" s="1"/>
  <c r="AV241" s="1"/>
  <c r="S242"/>
  <c r="T242" s="1"/>
  <c r="U242" l="1"/>
  <c r="Z242" l="1"/>
  <c r="AA242" s="1"/>
  <c r="X242"/>
  <c r="Y242" s="1"/>
  <c r="AC242" l="1"/>
  <c r="AD242" s="1"/>
  <c r="AB242"/>
  <c r="R243" s="1"/>
  <c r="AF242" l="1"/>
  <c r="AG242" l="1"/>
  <c r="AH242" s="1"/>
  <c r="AI242"/>
  <c r="AJ242" s="1"/>
  <c r="AK242" s="1"/>
  <c r="AV242" s="1"/>
  <c r="S243"/>
  <c r="T243" s="1"/>
  <c r="U243" l="1"/>
  <c r="Z243" l="1"/>
  <c r="AA243" s="1"/>
  <c r="X243"/>
  <c r="Y243" s="1"/>
  <c r="AC243" l="1"/>
  <c r="AD243" s="1"/>
  <c r="AB243"/>
  <c r="AF243" l="1"/>
  <c r="AG243" l="1"/>
  <c r="AI243"/>
  <c r="AJ243" s="1"/>
  <c r="AK243" s="1"/>
  <c r="AH243" l="1"/>
  <c r="G28"/>
  <c r="G35"/>
  <c r="AV243"/>
  <c r="D35"/>
  <c r="D28"/>
  <c r="F28" s="1"/>
  <c r="AX65" l="1"/>
  <c r="BA65" s="1"/>
  <c r="BG64"/>
  <c r="BH64" s="1"/>
  <c r="BB65" l="1"/>
  <c r="BC65" s="1"/>
  <c r="BD65" l="1"/>
  <c r="AX66" l="1"/>
  <c r="BA66" s="1"/>
  <c r="BE65"/>
  <c r="BF65" s="1"/>
  <c r="BG65" s="1"/>
  <c r="BH65" s="1"/>
  <c r="BB66" l="1"/>
  <c r="BC66" s="1"/>
  <c r="BD66" l="1"/>
  <c r="BE66" l="1"/>
  <c r="BF66" s="1"/>
  <c r="BG66" s="1"/>
  <c r="BH66" s="1"/>
  <c r="AX67"/>
  <c r="BA67" s="1"/>
  <c r="BB67" s="1"/>
  <c r="BC67" s="1"/>
  <c r="BD67" l="1"/>
  <c r="BE67" s="1"/>
  <c r="BF67" s="1"/>
  <c r="BG67" s="1"/>
  <c r="BH67" s="1"/>
  <c r="AX68" l="1"/>
  <c r="BA68" s="1"/>
  <c r="BB68" s="1"/>
  <c r="BC68" s="1"/>
  <c r="BD68" l="1"/>
  <c r="BE68" s="1"/>
  <c r="BF68" s="1"/>
  <c r="BG68" s="1"/>
  <c r="BH68" s="1"/>
  <c r="AX69" l="1"/>
  <c r="BA69" s="1"/>
  <c r="BB69" s="1"/>
  <c r="BC69" s="1"/>
  <c r="BD69" l="1"/>
  <c r="BE69" s="1"/>
  <c r="BF69" s="1"/>
  <c r="BG69" l="1"/>
  <c r="BH69" s="1"/>
  <c r="AX70"/>
  <c r="BA70" s="1"/>
  <c r="BB70" s="1"/>
  <c r="BC70" s="1"/>
  <c r="BD70" l="1"/>
  <c r="AX71" l="1"/>
  <c r="BA71" s="1"/>
  <c r="BE70"/>
  <c r="BF70" s="1"/>
  <c r="BG70" s="1"/>
  <c r="BH70" s="1"/>
  <c r="BB71" l="1"/>
  <c r="BC71" s="1"/>
  <c r="BD71" l="1"/>
  <c r="BE71" s="1"/>
  <c r="BF71" s="1"/>
  <c r="BG71" s="1"/>
  <c r="BH71" s="1"/>
  <c r="AX72" l="1"/>
  <c r="BA72" s="1"/>
  <c r="BB72" s="1"/>
  <c r="BC72" s="1"/>
  <c r="BD72" l="1"/>
  <c r="BE72" s="1"/>
  <c r="BF72" s="1"/>
  <c r="BG72" l="1"/>
  <c r="BH72" s="1"/>
  <c r="AX73"/>
  <c r="BA73" s="1"/>
  <c r="BB73" s="1"/>
  <c r="BC73" s="1"/>
  <c r="BD73" l="1"/>
  <c r="AX74" l="1"/>
  <c r="BA74" s="1"/>
  <c r="BB74" s="1"/>
  <c r="BC74" s="1"/>
  <c r="BE73"/>
  <c r="BF73" s="1"/>
  <c r="BG73" s="1"/>
  <c r="BH73" s="1"/>
  <c r="BD74" l="1"/>
  <c r="AX75" l="1"/>
  <c r="BA75" s="1"/>
  <c r="BB75" s="1"/>
  <c r="BC75" s="1"/>
  <c r="BE74"/>
  <c r="BF74" s="1"/>
  <c r="BG74" s="1"/>
  <c r="BH74" s="1"/>
  <c r="BD75" l="1"/>
  <c r="BE75" s="1"/>
  <c r="BF75" s="1"/>
  <c r="BG75" l="1"/>
  <c r="BH75" s="1"/>
  <c r="AX76"/>
  <c r="BA76" s="1"/>
  <c r="BB76" l="1"/>
  <c r="BC76" s="1"/>
  <c r="BD76" l="1"/>
  <c r="AX77" l="1"/>
  <c r="BA77" s="1"/>
  <c r="BE76"/>
  <c r="BF76" s="1"/>
  <c r="BG76" s="1"/>
  <c r="BH76" s="1"/>
  <c r="BB77" l="1"/>
  <c r="BC77" s="1"/>
  <c r="BD77" l="1"/>
  <c r="BE77" s="1"/>
  <c r="BF77" s="1"/>
  <c r="AX78" l="1"/>
  <c r="BA78" s="1"/>
  <c r="BB78" s="1"/>
  <c r="BC78" s="1"/>
  <c r="BG77"/>
  <c r="BH77" s="1"/>
  <c r="BD78" l="1"/>
  <c r="BE78" s="1"/>
  <c r="BF78" s="1"/>
  <c r="BG78" l="1"/>
  <c r="BH78" s="1"/>
  <c r="AX79"/>
  <c r="BA79" s="1"/>
  <c r="BB79" s="1"/>
  <c r="BC79" s="1"/>
  <c r="BD79" l="1"/>
  <c r="BE79" s="1"/>
  <c r="BF79" s="1"/>
  <c r="BG79" l="1"/>
  <c r="BH79" s="1"/>
  <c r="AX80"/>
  <c r="BA80" s="1"/>
  <c r="BB80" l="1"/>
  <c r="BC80" s="1"/>
  <c r="BD80" l="1"/>
  <c r="BE80" l="1"/>
  <c r="BF80" s="1"/>
  <c r="BG80" s="1"/>
  <c r="BH80" s="1"/>
  <c r="AX81"/>
  <c r="BA81" s="1"/>
  <c r="BB81" s="1"/>
  <c r="BC81" s="1"/>
  <c r="BD81" l="1"/>
  <c r="BE81" l="1"/>
  <c r="BF81" s="1"/>
  <c r="BG81" s="1"/>
  <c r="BH81" s="1"/>
  <c r="AX82"/>
  <c r="BA82" s="1"/>
  <c r="BB82" s="1"/>
  <c r="BC82" s="1"/>
  <c r="BD82" l="1"/>
  <c r="BE82" s="1"/>
  <c r="BF82" s="1"/>
  <c r="AX83" l="1"/>
  <c r="BA83" s="1"/>
  <c r="BG82"/>
  <c r="BH82" s="1"/>
  <c r="BB83" l="1"/>
  <c r="BC83" s="1"/>
  <c r="BD83" l="1"/>
  <c r="BE83" l="1"/>
  <c r="BF83" s="1"/>
  <c r="BG83" s="1"/>
  <c r="BH83" s="1"/>
  <c r="AX84"/>
  <c r="BA84" s="1"/>
  <c r="BB84" s="1"/>
  <c r="BC84" s="1"/>
  <c r="BD84" l="1"/>
  <c r="BE84" l="1"/>
  <c r="BF84" s="1"/>
  <c r="BG84" s="1"/>
  <c r="BH84" s="1"/>
  <c r="AX85"/>
  <c r="BA85" s="1"/>
  <c r="BB85" s="1"/>
  <c r="BC85" s="1"/>
  <c r="BD85" l="1"/>
  <c r="BE85" l="1"/>
  <c r="BF85" s="1"/>
  <c r="BG85" s="1"/>
  <c r="BH85" s="1"/>
  <c r="AX86"/>
  <c r="BA86" s="1"/>
  <c r="BB86" s="1"/>
  <c r="BC86" s="1"/>
  <c r="BD86" l="1"/>
  <c r="BE86" l="1"/>
  <c r="BF86" s="1"/>
  <c r="BG86" s="1"/>
  <c r="BH86" s="1"/>
  <c r="AX87"/>
  <c r="BA87" s="1"/>
  <c r="BB87" s="1"/>
  <c r="BC87" s="1"/>
  <c r="BD87" l="1"/>
  <c r="BE87" l="1"/>
  <c r="BF87" s="1"/>
  <c r="AX88" s="1"/>
  <c r="BA88" s="1"/>
  <c r="BG87" l="1"/>
  <c r="BH87" s="1"/>
  <c r="BB88"/>
  <c r="BC88" s="1"/>
  <c r="BD88" l="1"/>
  <c r="BE88" l="1"/>
  <c r="BF88" s="1"/>
  <c r="BG88" s="1"/>
  <c r="BH88" s="1"/>
  <c r="AX89"/>
  <c r="BA89" s="1"/>
  <c r="BB89" s="1"/>
  <c r="BC89" s="1"/>
  <c r="BD89" l="1"/>
  <c r="AX90" l="1"/>
  <c r="BA90" s="1"/>
  <c r="BB90" s="1"/>
  <c r="BC90" s="1"/>
  <c r="BE89"/>
  <c r="BF89" s="1"/>
  <c r="BG89" s="1"/>
  <c r="BH89" s="1"/>
  <c r="BD90" l="1"/>
  <c r="BE90" s="1"/>
  <c r="BF90" s="1"/>
  <c r="AX91" l="1"/>
  <c r="BA91" s="1"/>
  <c r="BG90"/>
  <c r="BH90" s="1"/>
  <c r="BB91" l="1"/>
  <c r="BC91" s="1"/>
  <c r="BD91" l="1"/>
  <c r="BE91" s="1"/>
  <c r="BF91" s="1"/>
  <c r="AX92" l="1"/>
  <c r="BA92" s="1"/>
  <c r="BG91"/>
  <c r="BH91" s="1"/>
  <c r="BB92" l="1"/>
  <c r="BC92" s="1"/>
  <c r="BD92" l="1"/>
  <c r="AX93" l="1"/>
  <c r="BA93" s="1"/>
  <c r="BB93" s="1"/>
  <c r="BC93" s="1"/>
  <c r="BE92"/>
  <c r="BF92" s="1"/>
  <c r="BG92" s="1"/>
  <c r="BH92" s="1"/>
  <c r="BD93" l="1"/>
  <c r="BE93" l="1"/>
  <c r="BF93" s="1"/>
  <c r="BG93" s="1"/>
  <c r="BH93" s="1"/>
  <c r="AX94"/>
  <c r="BA94" s="1"/>
  <c r="BB94" s="1"/>
  <c r="BC94" s="1"/>
  <c r="BD94" l="1"/>
  <c r="BE94" l="1"/>
  <c r="BF94" s="1"/>
  <c r="BG94" s="1"/>
  <c r="BH94" s="1"/>
  <c r="AX95"/>
  <c r="BA95" s="1"/>
  <c r="BB95" l="1"/>
  <c r="BC95" s="1"/>
  <c r="BD95" l="1"/>
  <c r="BE95" s="1"/>
  <c r="BF95" s="1"/>
  <c r="AX96" l="1"/>
  <c r="BA96" s="1"/>
  <c r="BG95"/>
  <c r="BH95" s="1"/>
  <c r="BB96" l="1"/>
  <c r="BC96" s="1"/>
  <c r="BD96" l="1"/>
  <c r="BE96" l="1"/>
  <c r="BF96" s="1"/>
  <c r="BG96" s="1"/>
  <c r="BH96" s="1"/>
  <c r="AX97"/>
  <c r="BA97" s="1"/>
  <c r="BB97" s="1"/>
  <c r="BC97" s="1"/>
  <c r="BD97" l="1"/>
  <c r="BE97" s="1"/>
  <c r="BF97" s="1"/>
  <c r="BG97" l="1"/>
  <c r="BH97" s="1"/>
  <c r="AX98"/>
  <c r="BA98" s="1"/>
  <c r="BB98" s="1"/>
  <c r="BC98" s="1"/>
  <c r="BD98" l="1"/>
  <c r="BE98" l="1"/>
  <c r="BF98" s="1"/>
  <c r="BG98" s="1"/>
  <c r="BH98" s="1"/>
  <c r="AX99"/>
  <c r="BA99" s="1"/>
  <c r="BB99" s="1"/>
  <c r="BC99" s="1"/>
  <c r="BD99" l="1"/>
  <c r="BE99" l="1"/>
  <c r="BF99" s="1"/>
  <c r="AX100" s="1"/>
  <c r="BA100" s="1"/>
  <c r="BG99" l="1"/>
  <c r="BH99" s="1"/>
  <c r="BB100"/>
  <c r="BC100" s="1"/>
  <c r="BD100" l="1"/>
  <c r="AX101" l="1"/>
  <c r="BA101" s="1"/>
  <c r="BB101" s="1"/>
  <c r="BC101" s="1"/>
  <c r="BE100"/>
  <c r="BF100" s="1"/>
  <c r="BG100" s="1"/>
  <c r="BH100" s="1"/>
  <c r="BD101" l="1"/>
  <c r="BE101" l="1"/>
  <c r="BF101" s="1"/>
  <c r="BG101" s="1"/>
  <c r="BH101" s="1"/>
  <c r="AX102"/>
  <c r="BA102" s="1"/>
  <c r="BB102" s="1"/>
  <c r="BC102" s="1"/>
  <c r="BD102" l="1"/>
  <c r="BE102" s="1"/>
  <c r="BF102" s="1"/>
  <c r="AX103" l="1"/>
  <c r="BA103" s="1"/>
  <c r="BG102"/>
  <c r="BH102" s="1"/>
  <c r="BB103" l="1"/>
  <c r="BC103" s="1"/>
  <c r="BD103" l="1"/>
  <c r="BE103" s="1"/>
  <c r="BF103" s="1"/>
  <c r="AX104" l="1"/>
  <c r="BA104" s="1"/>
  <c r="BB104" s="1"/>
  <c r="BC104" s="1"/>
  <c r="BG103"/>
  <c r="BH103" s="1"/>
  <c r="BD104" l="1"/>
  <c r="BE104" l="1"/>
  <c r="BF104" s="1"/>
  <c r="BG104" s="1"/>
  <c r="BH104" s="1"/>
  <c r="AX105"/>
  <c r="BA105" s="1"/>
  <c r="BB105" s="1"/>
  <c r="BC105" s="1"/>
  <c r="BD105" l="1"/>
  <c r="AX106" l="1"/>
  <c r="BA106" s="1"/>
  <c r="BB106" s="1"/>
  <c r="BC106" s="1"/>
  <c r="BE105"/>
  <c r="BF105" s="1"/>
  <c r="BG105" s="1"/>
  <c r="BH105" s="1"/>
  <c r="BD106" l="1"/>
  <c r="BE106" s="1"/>
  <c r="BF106" s="1"/>
  <c r="BG106" l="1"/>
  <c r="BH106" s="1"/>
  <c r="AX107"/>
  <c r="BA107" s="1"/>
  <c r="BB107" l="1"/>
  <c r="BC107" s="1"/>
  <c r="BD107" l="1"/>
  <c r="BE107" l="1"/>
  <c r="BF107" s="1"/>
  <c r="BG107" s="1"/>
  <c r="BH107" s="1"/>
  <c r="AX108"/>
  <c r="BA108" s="1"/>
  <c r="BB108" s="1"/>
  <c r="BC108" s="1"/>
  <c r="BD108" l="1"/>
  <c r="BE108" s="1"/>
  <c r="BF108" s="1"/>
  <c r="BG108" l="1"/>
  <c r="BH108" s="1"/>
  <c r="AX109"/>
  <c r="BA109" s="1"/>
  <c r="BB109" l="1"/>
  <c r="BC109" s="1"/>
  <c r="BD109" l="1"/>
  <c r="AX110" l="1"/>
  <c r="BA110" s="1"/>
  <c r="BB110" s="1"/>
  <c r="BC110" s="1"/>
  <c r="BE109"/>
  <c r="BF109" s="1"/>
  <c r="BG109" s="1"/>
  <c r="BH109" s="1"/>
  <c r="BD110" l="1"/>
  <c r="BE110" l="1"/>
  <c r="BF110" s="1"/>
  <c r="BG110" s="1"/>
  <c r="BH110" s="1"/>
  <c r="AX111"/>
  <c r="BA111" s="1"/>
  <c r="BB111" s="1"/>
  <c r="BC111" s="1"/>
  <c r="BD111" l="1"/>
  <c r="BE111" s="1"/>
  <c r="BF111" s="1"/>
  <c r="BG111" l="1"/>
  <c r="BH111" s="1"/>
  <c r="AX112" l="1"/>
  <c r="BA112" s="1"/>
  <c r="BB112" l="1"/>
  <c r="BC112" s="1"/>
  <c r="BD112" l="1"/>
  <c r="AX113" l="1"/>
  <c r="BA113" s="1"/>
  <c r="BE112"/>
  <c r="BF112" s="1"/>
  <c r="BG112" s="1"/>
  <c r="BH112" s="1"/>
  <c r="BB113" l="1"/>
  <c r="BC113" s="1"/>
  <c r="BD113" l="1"/>
  <c r="BE113" l="1"/>
  <c r="BF113" s="1"/>
  <c r="BG113" s="1"/>
  <c r="BH113" s="1"/>
  <c r="AX114"/>
  <c r="BA114" s="1"/>
  <c r="BB114" s="1"/>
  <c r="BC114" s="1"/>
  <c r="BD114" l="1"/>
  <c r="BE114" s="1"/>
  <c r="BF114" s="1"/>
  <c r="BG114" s="1"/>
  <c r="BH114" s="1"/>
  <c r="AX115" l="1"/>
  <c r="BA115" s="1"/>
  <c r="BB115" s="1"/>
  <c r="BC115" s="1"/>
  <c r="BD115" l="1"/>
  <c r="AX116" s="1"/>
  <c r="BA116" s="1"/>
  <c r="BB116" s="1"/>
  <c r="BC116" s="1"/>
  <c r="BE115" l="1"/>
  <c r="BF115" s="1"/>
  <c r="BG115" s="1"/>
  <c r="BH115" s="1"/>
  <c r="BD116"/>
  <c r="BE116" s="1"/>
  <c r="BF116" s="1"/>
  <c r="AX117" l="1"/>
  <c r="BA117" s="1"/>
  <c r="BG116"/>
  <c r="BH116" s="1"/>
  <c r="BB117" l="1"/>
  <c r="BC117" s="1"/>
  <c r="BD117" l="1"/>
  <c r="AX118" l="1"/>
  <c r="BA118" s="1"/>
  <c r="BB118" s="1"/>
  <c r="BC118" s="1"/>
  <c r="BE117"/>
  <c r="BF117" s="1"/>
  <c r="BG117" s="1"/>
  <c r="BH117" s="1"/>
  <c r="BD118" l="1"/>
  <c r="BE118" s="1"/>
  <c r="BF118" s="1"/>
  <c r="BG118" l="1"/>
  <c r="BH118" s="1"/>
  <c r="AX119"/>
  <c r="BA119" s="1"/>
  <c r="BB119" l="1"/>
  <c r="BC119" s="1"/>
  <c r="BD119" l="1"/>
  <c r="BE119" l="1"/>
  <c r="BF119" s="1"/>
  <c r="BG119" s="1"/>
  <c r="BH119" s="1"/>
  <c r="AX120"/>
  <c r="BA120" s="1"/>
  <c r="BB120" s="1"/>
  <c r="BC120" s="1"/>
  <c r="BD120" l="1"/>
  <c r="BE120" l="1"/>
  <c r="BF120" s="1"/>
  <c r="BG120" s="1"/>
  <c r="BH120" s="1"/>
  <c r="AX121"/>
  <c r="BA121" s="1"/>
  <c r="BB121" l="1"/>
  <c r="BC121" s="1"/>
  <c r="BD121" l="1"/>
  <c r="BE121" s="1"/>
  <c r="BF121" s="1"/>
  <c r="BG121" l="1"/>
  <c r="BH121" s="1"/>
  <c r="AX122"/>
  <c r="BA122" s="1"/>
  <c r="BB122" l="1"/>
  <c r="BC122" s="1"/>
  <c r="BD122" l="1"/>
  <c r="BE122" s="1"/>
  <c r="BF122" s="1"/>
  <c r="BG122" l="1"/>
  <c r="BH122" s="1"/>
  <c r="AX123"/>
  <c r="BA123" s="1"/>
  <c r="BB123" l="1"/>
  <c r="BC123" s="1"/>
  <c r="BD123" l="1"/>
  <c r="BE123" s="1"/>
  <c r="BF123" s="1"/>
  <c r="BG123" l="1"/>
  <c r="AX124"/>
  <c r="BA124" s="1"/>
  <c r="E33" l="1"/>
  <c r="F33" s="1"/>
  <c r="BH123"/>
  <c r="BB124"/>
  <c r="BC124" s="1"/>
  <c r="BD124" l="1"/>
  <c r="BE124" l="1"/>
  <c r="BF124" s="1"/>
  <c r="BG124" s="1"/>
  <c r="BH124" s="1"/>
  <c r="AX125"/>
  <c r="BA125" s="1"/>
  <c r="BB125" s="1"/>
  <c r="BC125" s="1"/>
  <c r="BD125" l="1"/>
  <c r="AX126" l="1"/>
  <c r="BA126" s="1"/>
  <c r="BB126" s="1"/>
  <c r="BC126" s="1"/>
  <c r="BE125"/>
  <c r="BF125" s="1"/>
  <c r="BG125" s="1"/>
  <c r="BH125" s="1"/>
  <c r="BD126" l="1"/>
  <c r="BE126" l="1"/>
  <c r="BF126" s="1"/>
  <c r="BG126" s="1"/>
  <c r="BH126" s="1"/>
  <c r="AX127"/>
  <c r="BA127" s="1"/>
  <c r="BB127" s="1"/>
  <c r="BC127" s="1"/>
  <c r="BD127" l="1"/>
  <c r="BE127" s="1"/>
  <c r="BF127" s="1"/>
  <c r="AX128" l="1"/>
  <c r="BA128" s="1"/>
  <c r="BB128" s="1"/>
  <c r="BC128" s="1"/>
  <c r="BG127"/>
  <c r="BH127" s="1"/>
  <c r="BD128" l="1"/>
  <c r="BE128" s="1"/>
  <c r="BF128" s="1"/>
  <c r="AX129" l="1"/>
  <c r="BA129" s="1"/>
  <c r="BG128"/>
  <c r="BH128" s="1"/>
  <c r="BB129" l="1"/>
  <c r="BC129" s="1"/>
  <c r="BD129" l="1"/>
  <c r="AX130" l="1"/>
  <c r="BA130" s="1"/>
  <c r="BB130" s="1"/>
  <c r="BC130" s="1"/>
  <c r="BE129"/>
  <c r="BF129" s="1"/>
  <c r="BG129" s="1"/>
  <c r="BH129" s="1"/>
  <c r="BD130" l="1"/>
  <c r="BE130" s="1"/>
  <c r="BF130" s="1"/>
  <c r="AX131" l="1"/>
  <c r="BA131" s="1"/>
  <c r="BG130"/>
  <c r="BH130" s="1"/>
  <c r="BB131" l="1"/>
  <c r="BC131" s="1"/>
  <c r="BD131" l="1"/>
  <c r="BE131" l="1"/>
  <c r="BF131" s="1"/>
  <c r="BG131" s="1"/>
  <c r="BH131" s="1"/>
  <c r="AX132"/>
  <c r="BA132" s="1"/>
  <c r="BB132" s="1"/>
  <c r="BC132" s="1"/>
  <c r="BD132" l="1"/>
  <c r="BE132" l="1"/>
  <c r="BF132" s="1"/>
  <c r="BG132" s="1"/>
  <c r="BH132" s="1"/>
  <c r="AX133"/>
  <c r="BA133" s="1"/>
  <c r="BB133" s="1"/>
  <c r="BC133" s="1"/>
  <c r="BD133" l="1"/>
  <c r="BE133" l="1"/>
  <c r="BF133" s="1"/>
  <c r="BG133" s="1"/>
  <c r="BH133" s="1"/>
  <c r="AX134"/>
  <c r="BA134" s="1"/>
  <c r="BB134" s="1"/>
  <c r="BC134" s="1"/>
  <c r="BD134" l="1"/>
  <c r="BE134" l="1"/>
  <c r="BF134" s="1"/>
  <c r="BG134" s="1"/>
  <c r="BH134" s="1"/>
  <c r="AX135"/>
  <c r="BA135" s="1"/>
  <c r="BB135" s="1"/>
  <c r="BC135" s="1"/>
  <c r="BD135" l="1"/>
  <c r="BE135" s="1"/>
  <c r="BF135" s="1"/>
  <c r="BG135" l="1"/>
  <c r="BH135" s="1"/>
  <c r="AX136"/>
  <c r="BA136" s="1"/>
  <c r="BB136" l="1"/>
  <c r="BC136" s="1"/>
  <c r="BD136" l="1"/>
  <c r="BE136" l="1"/>
  <c r="BF136" s="1"/>
  <c r="BG136" s="1"/>
  <c r="BH136" s="1"/>
  <c r="AX137"/>
  <c r="BA137" s="1"/>
  <c r="BB137" s="1"/>
  <c r="BC137" s="1"/>
  <c r="BD137" l="1"/>
  <c r="BE137" l="1"/>
  <c r="BF137" s="1"/>
  <c r="BG137" s="1"/>
  <c r="BH137" s="1"/>
  <c r="AX138"/>
  <c r="BA138" s="1"/>
  <c r="BB138" s="1"/>
  <c r="BC138" s="1"/>
  <c r="BD138" l="1"/>
  <c r="BE138" l="1"/>
  <c r="BF138" s="1"/>
  <c r="BG138" s="1"/>
  <c r="BH138" s="1"/>
  <c r="AX139"/>
  <c r="BA139" s="1"/>
  <c r="BB139" s="1"/>
  <c r="BC139" s="1"/>
  <c r="BD139" l="1"/>
  <c r="BE139" s="1"/>
  <c r="BF139" s="1"/>
  <c r="AX140" l="1"/>
  <c r="BA140" s="1"/>
  <c r="BG139"/>
  <c r="BH139" s="1"/>
  <c r="BB140" l="1"/>
  <c r="BC140" s="1"/>
  <c r="BD140" l="1"/>
  <c r="AX141" l="1"/>
  <c r="BA141" s="1"/>
  <c r="BB141" s="1"/>
  <c r="BC141" s="1"/>
  <c r="BE140"/>
  <c r="BF140" s="1"/>
  <c r="BG140" s="1"/>
  <c r="BH140" s="1"/>
  <c r="BD141" l="1"/>
  <c r="BE141" s="1"/>
  <c r="BF141" s="1"/>
  <c r="AX142" l="1"/>
  <c r="BA142" s="1"/>
  <c r="BG141"/>
  <c r="BH141" s="1"/>
  <c r="BB142" l="1"/>
  <c r="BC142" s="1"/>
  <c r="BD142" l="1"/>
  <c r="BE142" l="1"/>
  <c r="BF142" s="1"/>
  <c r="BG142" s="1"/>
  <c r="BH142" s="1"/>
  <c r="AX143"/>
  <c r="BA143" s="1"/>
  <c r="BB143" s="1"/>
  <c r="BC143" s="1"/>
  <c r="BD143" l="1"/>
  <c r="BE143" l="1"/>
  <c r="BF143" s="1"/>
  <c r="BG143" s="1"/>
  <c r="BH143" s="1"/>
  <c r="AX144"/>
  <c r="BA144" s="1"/>
  <c r="BB144" s="1"/>
  <c r="BC144" s="1"/>
  <c r="BD144" l="1"/>
  <c r="BE144" s="1"/>
  <c r="BF144" s="1"/>
  <c r="AX145" l="1"/>
  <c r="BA145" s="1"/>
  <c r="BG144"/>
  <c r="BH144" s="1"/>
  <c r="BB145" l="1"/>
  <c r="BC145" s="1"/>
  <c r="BD145" l="1"/>
  <c r="BE145" l="1"/>
  <c r="BF145" s="1"/>
  <c r="BG145" s="1"/>
  <c r="BH145" s="1"/>
  <c r="AX146"/>
  <c r="BA146" s="1"/>
  <c r="BB146" s="1"/>
  <c r="BC146" s="1"/>
  <c r="BD146" l="1"/>
  <c r="BE146" l="1"/>
  <c r="BF146" s="1"/>
  <c r="BG146" s="1"/>
  <c r="BH146" s="1"/>
  <c r="AX147"/>
  <c r="BA147" s="1"/>
  <c r="BB147" s="1"/>
  <c r="BC147" s="1"/>
  <c r="BD147" l="1"/>
  <c r="BE147" l="1"/>
  <c r="BF147" s="1"/>
  <c r="AX148" s="1"/>
  <c r="BA148" s="1"/>
  <c r="BG147" l="1"/>
  <c r="BH147" s="1"/>
  <c r="BB148"/>
  <c r="BC148" s="1"/>
  <c r="BD148" l="1"/>
  <c r="BE148" l="1"/>
  <c r="BF148" s="1"/>
  <c r="BG148" s="1"/>
  <c r="BH148" s="1"/>
  <c r="AX149"/>
  <c r="BA149" s="1"/>
  <c r="BB149" s="1"/>
  <c r="BC149" s="1"/>
  <c r="BD149" l="1"/>
  <c r="BE149" l="1"/>
  <c r="BF149" s="1"/>
  <c r="BG149" s="1"/>
  <c r="BH149" s="1"/>
  <c r="AX150"/>
  <c r="BA150" s="1"/>
  <c r="BB150" s="1"/>
  <c r="BC150" s="1"/>
  <c r="BD150" l="1"/>
  <c r="BE150" l="1"/>
  <c r="BF150" s="1"/>
  <c r="BG150" s="1"/>
  <c r="BH150" s="1"/>
  <c r="AX151"/>
  <c r="BA151" s="1"/>
  <c r="BB151" s="1"/>
  <c r="BC151" s="1"/>
  <c r="BD151" l="1"/>
  <c r="AX152" l="1"/>
  <c r="BA152" s="1"/>
  <c r="BB152" s="1"/>
  <c r="BC152" s="1"/>
  <c r="BE151"/>
  <c r="BF151" s="1"/>
  <c r="BG151" s="1"/>
  <c r="BH151" s="1"/>
  <c r="BD152" l="1"/>
  <c r="AX153" l="1"/>
  <c r="BA153" s="1"/>
  <c r="BB153" s="1"/>
  <c r="BC153" s="1"/>
  <c r="BE152"/>
  <c r="BF152" s="1"/>
  <c r="BG152" s="1"/>
  <c r="BH152" s="1"/>
  <c r="BD153" l="1"/>
  <c r="BE153" s="1"/>
  <c r="BF153" s="1"/>
  <c r="AX154" l="1"/>
  <c r="BA154" s="1"/>
  <c r="BB154" s="1"/>
  <c r="BC154" s="1"/>
  <c r="BG153"/>
  <c r="BH153" s="1"/>
  <c r="BD154" l="1"/>
  <c r="BE154" l="1"/>
  <c r="BF154" s="1"/>
  <c r="BG154" s="1"/>
  <c r="BH154" s="1"/>
  <c r="AX155"/>
  <c r="BA155" s="1"/>
  <c r="BB155" s="1"/>
  <c r="BC155" s="1"/>
  <c r="BD155" l="1"/>
  <c r="BE155" s="1"/>
  <c r="BF155" s="1"/>
  <c r="AX156" l="1"/>
  <c r="BA156" s="1"/>
  <c r="BG155"/>
  <c r="BH155" s="1"/>
  <c r="BB156" l="1"/>
  <c r="BC156" s="1"/>
  <c r="BD156" l="1"/>
  <c r="BE156" s="1"/>
  <c r="BF156" s="1"/>
  <c r="BG156" l="1"/>
  <c r="BH156" s="1"/>
  <c r="AX157"/>
  <c r="BA157" s="1"/>
  <c r="BB157" s="1"/>
  <c r="BC157" s="1"/>
  <c r="BD157" l="1"/>
  <c r="BE157" s="1"/>
  <c r="BF157" s="1"/>
  <c r="AX158" l="1"/>
  <c r="BA158" s="1"/>
  <c r="BG157"/>
  <c r="BH157" s="1"/>
  <c r="BB158" l="1"/>
  <c r="BC158" s="1"/>
  <c r="BD158" l="1"/>
  <c r="BE158" l="1"/>
  <c r="BF158" s="1"/>
  <c r="BG158" s="1"/>
  <c r="BH158" s="1"/>
  <c r="AX159"/>
  <c r="BA159" s="1"/>
  <c r="BB159" s="1"/>
  <c r="BC159" s="1"/>
  <c r="BD159" l="1"/>
  <c r="BE159" l="1"/>
  <c r="BF159" s="1"/>
  <c r="AX160" s="1"/>
  <c r="BA160" s="1"/>
  <c r="BG159" l="1"/>
  <c r="BH159" s="1"/>
  <c r="BB160"/>
  <c r="BC160" s="1"/>
  <c r="BD160" l="1"/>
  <c r="BE160" s="1"/>
  <c r="BF160" s="1"/>
  <c r="BG160" l="1"/>
  <c r="BH160" s="1"/>
  <c r="AX161"/>
  <c r="BA161" s="1"/>
  <c r="BB161" l="1"/>
  <c r="BC161" s="1"/>
  <c r="BD161" l="1"/>
  <c r="BE161" l="1"/>
  <c r="BF161" s="1"/>
  <c r="BG161" s="1"/>
  <c r="BH161" s="1"/>
  <c r="AX162"/>
  <c r="BA162" s="1"/>
  <c r="BB162" s="1"/>
  <c r="BC162" s="1"/>
  <c r="BD162" l="1"/>
  <c r="BE162" l="1"/>
  <c r="BF162" s="1"/>
  <c r="BG162" s="1"/>
  <c r="BH162" s="1"/>
  <c r="AX163"/>
  <c r="BA163" s="1"/>
  <c r="BB163" s="1"/>
  <c r="BC163" s="1"/>
  <c r="BD163" l="1"/>
  <c r="BE163" l="1"/>
  <c r="BF163" s="1"/>
  <c r="BG163" s="1"/>
  <c r="BH163" s="1"/>
  <c r="AX164"/>
  <c r="BA164" s="1"/>
  <c r="BB164" s="1"/>
  <c r="BC164" s="1"/>
  <c r="BD164" l="1"/>
  <c r="BE164" l="1"/>
  <c r="BF164" s="1"/>
  <c r="BG164" s="1"/>
  <c r="BH164" s="1"/>
  <c r="AX165"/>
  <c r="BA165" s="1"/>
  <c r="BB165" s="1"/>
  <c r="BC165" s="1"/>
  <c r="BD165" l="1"/>
  <c r="BE165" l="1"/>
  <c r="BF165" s="1"/>
  <c r="BG165" s="1"/>
  <c r="BH165" s="1"/>
  <c r="AX166"/>
  <c r="BA166" s="1"/>
  <c r="BB166" s="1"/>
  <c r="BC166" s="1"/>
  <c r="BD166" l="1"/>
  <c r="BE166" l="1"/>
  <c r="BF166" s="1"/>
  <c r="BG166" s="1"/>
  <c r="BH166" s="1"/>
  <c r="AX167"/>
  <c r="BA167" s="1"/>
  <c r="BB167" s="1"/>
  <c r="BC167" s="1"/>
  <c r="BD167" l="1"/>
  <c r="BE167" l="1"/>
  <c r="BF167" s="1"/>
  <c r="BG167" s="1"/>
  <c r="BH167" s="1"/>
  <c r="AX168"/>
  <c r="BA168" s="1"/>
  <c r="BB168" s="1"/>
  <c r="BC168" s="1"/>
  <c r="BD168" l="1"/>
  <c r="BE168" l="1"/>
  <c r="BF168" s="1"/>
  <c r="BG168" s="1"/>
  <c r="BH168" s="1"/>
  <c r="AX169"/>
  <c r="BA169" s="1"/>
  <c r="BB169" s="1"/>
  <c r="BC169" s="1"/>
  <c r="BD169" l="1"/>
  <c r="BE169" s="1"/>
  <c r="BF169" s="1"/>
  <c r="AX170" l="1"/>
  <c r="BA170" s="1"/>
  <c r="BG169"/>
  <c r="BH169" s="1"/>
  <c r="BB170" l="1"/>
  <c r="BC170" s="1"/>
  <c r="BD170" l="1"/>
  <c r="BE170" l="1"/>
  <c r="BF170" s="1"/>
  <c r="BG170" s="1"/>
  <c r="BH170" s="1"/>
  <c r="AX171"/>
  <c r="BA171" s="1"/>
  <c r="BB171" s="1"/>
  <c r="BC171" s="1"/>
  <c r="BD171" l="1"/>
  <c r="BE171" l="1"/>
  <c r="BF171" s="1"/>
  <c r="AX172" s="1"/>
  <c r="BA172" s="1"/>
  <c r="BG171" l="1"/>
  <c r="BH171" s="1"/>
  <c r="BB172"/>
  <c r="BC172" s="1"/>
  <c r="BD172" l="1"/>
  <c r="BE172" l="1"/>
  <c r="BF172" s="1"/>
  <c r="BG172" s="1"/>
  <c r="BH172" s="1"/>
  <c r="AX173"/>
  <c r="BA173" s="1"/>
  <c r="BB173" s="1"/>
  <c r="BC173" s="1"/>
  <c r="BD173" l="1"/>
  <c r="BE173" l="1"/>
  <c r="BF173" s="1"/>
  <c r="BG173" s="1"/>
  <c r="BH173" s="1"/>
  <c r="AX174"/>
  <c r="BA174" s="1"/>
  <c r="BB174" s="1"/>
  <c r="BC174" s="1"/>
  <c r="BD174" l="1"/>
  <c r="BE174" l="1"/>
  <c r="BF174" s="1"/>
  <c r="BG174" s="1"/>
  <c r="BH174" s="1"/>
  <c r="AX175"/>
  <c r="BA175" s="1"/>
  <c r="BB175" l="1"/>
  <c r="BC175" s="1"/>
  <c r="BD175" l="1"/>
  <c r="BE175" s="1"/>
  <c r="BF175" s="1"/>
  <c r="BG175" l="1"/>
  <c r="BH175" s="1"/>
  <c r="AX176"/>
  <c r="BA176" s="1"/>
  <c r="BB176" l="1"/>
  <c r="BC176" s="1"/>
  <c r="BD176" l="1"/>
  <c r="BE176" s="1"/>
  <c r="BF176" s="1"/>
  <c r="AX177" l="1"/>
  <c r="BA177" s="1"/>
  <c r="BG176"/>
  <c r="BH176" s="1"/>
  <c r="BD177" l="1"/>
  <c r="BE177" s="1"/>
  <c r="BF177" s="1"/>
  <c r="BB177"/>
  <c r="BC177" s="1"/>
  <c r="BG177" l="1"/>
  <c r="BH177" s="1"/>
  <c r="AX178"/>
  <c r="BA178" s="1"/>
  <c r="BB178" l="1"/>
  <c r="BC178" s="1"/>
  <c r="BD178" l="1"/>
  <c r="BE178" s="1"/>
  <c r="BF178" s="1"/>
  <c r="AX179" l="1"/>
  <c r="BA179" s="1"/>
  <c r="BG178"/>
  <c r="BH178" s="1"/>
  <c r="BB179" l="1"/>
  <c r="BC179" s="1"/>
  <c r="BD179" l="1"/>
  <c r="BE179" s="1"/>
  <c r="BF179" s="1"/>
  <c r="AX180" l="1"/>
  <c r="BA180" s="1"/>
  <c r="BG179"/>
  <c r="BH179" s="1"/>
  <c r="BB180" l="1"/>
  <c r="BC180" s="1"/>
  <c r="BD180" l="1"/>
  <c r="BE180" l="1"/>
  <c r="BF180" s="1"/>
  <c r="BG180" s="1"/>
  <c r="BH180" s="1"/>
  <c r="AX181"/>
  <c r="BA181" s="1"/>
  <c r="BB181" s="1"/>
  <c r="BC181" s="1"/>
  <c r="BD181" l="1"/>
  <c r="BE181" s="1"/>
  <c r="BF181" s="1"/>
  <c r="BG181" l="1"/>
  <c r="BH181" s="1"/>
  <c r="AX182"/>
  <c r="BA182" s="1"/>
  <c r="BB182" l="1"/>
  <c r="BC182" s="1"/>
  <c r="BD182" l="1"/>
  <c r="BE182" s="1"/>
  <c r="BF182" s="1"/>
  <c r="BG182" l="1"/>
  <c r="BH182" s="1"/>
  <c r="AX183"/>
  <c r="BA183" s="1"/>
  <c r="BB183" l="1"/>
  <c r="BC183" s="1"/>
  <c r="BD183" l="1"/>
  <c r="BE183" s="1"/>
  <c r="BF183" s="1"/>
  <c r="BG183" l="1"/>
  <c r="AX184"/>
  <c r="BA184" s="1"/>
  <c r="E34" l="1"/>
  <c r="F34" s="1"/>
  <c r="BH183"/>
  <c r="BB184"/>
  <c r="BC184" s="1"/>
  <c r="BD184" l="1"/>
  <c r="AX185" l="1"/>
  <c r="BA185" s="1"/>
  <c r="BB185" s="1"/>
  <c r="BC185" s="1"/>
  <c r="BE184"/>
  <c r="BF184" s="1"/>
  <c r="BG184" s="1"/>
  <c r="BH184" s="1"/>
  <c r="BD185" l="1"/>
  <c r="BE185" s="1"/>
  <c r="BF185" s="1"/>
  <c r="BG185" l="1"/>
  <c r="BH185" s="1"/>
  <c r="AX186"/>
  <c r="BA186" s="1"/>
  <c r="BB186" l="1"/>
  <c r="BC186" s="1"/>
  <c r="BD186" l="1"/>
  <c r="BE186" s="1"/>
  <c r="BF186" s="1"/>
  <c r="BG186" l="1"/>
  <c r="BH186" s="1"/>
  <c r="AX187"/>
  <c r="BA187" s="1"/>
  <c r="BB187" l="1"/>
  <c r="BC187" s="1"/>
  <c r="BD187" l="1"/>
  <c r="BE187" s="1"/>
  <c r="BF187" s="1"/>
  <c r="BG187" l="1"/>
  <c r="BH187" s="1"/>
  <c r="AX188"/>
  <c r="BA188" s="1"/>
  <c r="BB188" l="1"/>
  <c r="BC188" s="1"/>
  <c r="BD188" l="1"/>
  <c r="BE188" s="1"/>
  <c r="BF188" s="1"/>
  <c r="BG188" l="1"/>
  <c r="BH188" s="1"/>
  <c r="AX189"/>
  <c r="BA189" s="1"/>
  <c r="BB189" l="1"/>
  <c r="BC189" s="1"/>
  <c r="BD189" l="1"/>
  <c r="BE189" s="1"/>
  <c r="BF189" s="1"/>
  <c r="BG189" l="1"/>
  <c r="BH189" s="1"/>
  <c r="AX190"/>
  <c r="BA190" s="1"/>
  <c r="BB190" l="1"/>
  <c r="BC190" s="1"/>
  <c r="BD190" l="1"/>
  <c r="BE190" s="1"/>
  <c r="BF190" s="1"/>
  <c r="BG190" l="1"/>
  <c r="BH190" s="1"/>
  <c r="AX191"/>
  <c r="BA191" s="1"/>
  <c r="BB191" l="1"/>
  <c r="BC191" s="1"/>
  <c r="BD191" l="1"/>
  <c r="BE191" s="1"/>
  <c r="BF191" s="1"/>
  <c r="BG191" l="1"/>
  <c r="BH191" s="1"/>
  <c r="AX192"/>
  <c r="BA192" s="1"/>
  <c r="BB192" l="1"/>
  <c r="BC192" s="1"/>
  <c r="BD192" l="1"/>
  <c r="BE192" s="1"/>
  <c r="BF192" s="1"/>
  <c r="AX193" l="1"/>
  <c r="BA193" s="1"/>
  <c r="BG192"/>
  <c r="BH192" s="1"/>
  <c r="BB193" l="1"/>
  <c r="BC193" s="1"/>
  <c r="BD193" l="1"/>
  <c r="BE193" s="1"/>
  <c r="BF193" s="1"/>
  <c r="AX194" l="1"/>
  <c r="BA194" s="1"/>
  <c r="BG193"/>
  <c r="BH193" s="1"/>
  <c r="BB194" l="1"/>
  <c r="BC194" s="1"/>
  <c r="BD194" l="1"/>
  <c r="BE194" s="1"/>
  <c r="BF194" s="1"/>
  <c r="BG194" l="1"/>
  <c r="BH194" s="1"/>
  <c r="AX195"/>
  <c r="BA195" s="1"/>
  <c r="BB195" l="1"/>
  <c r="BC195" s="1"/>
  <c r="BD195" l="1"/>
  <c r="BE195" s="1"/>
  <c r="BF195" s="1"/>
  <c r="BG195" l="1"/>
  <c r="BH195" s="1"/>
  <c r="AX196"/>
  <c r="BA196" s="1"/>
  <c r="BB196" l="1"/>
  <c r="BC196" s="1"/>
  <c r="BD196" l="1"/>
  <c r="BE196" s="1"/>
  <c r="BF196" s="1"/>
  <c r="BG196" l="1"/>
  <c r="BH196" s="1"/>
  <c r="AX197"/>
  <c r="BA197" s="1"/>
  <c r="BB197" l="1"/>
  <c r="BC197" s="1"/>
  <c r="BD197" l="1"/>
  <c r="BE197" s="1"/>
  <c r="BF197" s="1"/>
  <c r="BG197" l="1"/>
  <c r="BH197" s="1"/>
  <c r="AX198"/>
  <c r="BA198" s="1"/>
  <c r="BB198" l="1"/>
  <c r="BC198" s="1"/>
  <c r="BD198" l="1"/>
  <c r="BE198" s="1"/>
  <c r="BF198" s="1"/>
  <c r="BG198" l="1"/>
  <c r="BH198" s="1"/>
  <c r="AX199"/>
  <c r="BA199" s="1"/>
  <c r="BB199" l="1"/>
  <c r="BC199" s="1"/>
  <c r="BD199" l="1"/>
  <c r="BE199" s="1"/>
  <c r="BF199" s="1"/>
  <c r="BG199" l="1"/>
  <c r="BH199" s="1"/>
  <c r="AX200"/>
  <c r="BA200" s="1"/>
  <c r="BB200" l="1"/>
  <c r="BC200" s="1"/>
  <c r="BD200" l="1"/>
  <c r="BE200" s="1"/>
  <c r="BF200" s="1"/>
  <c r="BG200" l="1"/>
  <c r="BH200" s="1"/>
  <c r="AX201"/>
  <c r="BA201" s="1"/>
  <c r="BB201" l="1"/>
  <c r="BC201" s="1"/>
  <c r="BD201" l="1"/>
  <c r="BE201" s="1"/>
  <c r="BF201" s="1"/>
  <c r="BG201" l="1"/>
  <c r="BH201" s="1"/>
  <c r="AX202"/>
  <c r="BA202" s="1"/>
  <c r="BB202" l="1"/>
  <c r="BC202" s="1"/>
  <c r="BD202" l="1"/>
  <c r="AX203" l="1"/>
  <c r="BA203" s="1"/>
  <c r="BB203" s="1"/>
  <c r="BC203" s="1"/>
  <c r="BE202"/>
  <c r="BF202" s="1"/>
  <c r="BG202" s="1"/>
  <c r="BH202" s="1"/>
  <c r="BD203" l="1"/>
  <c r="BE203" s="1"/>
  <c r="BF203" s="1"/>
  <c r="BG203" l="1"/>
  <c r="BH203" s="1"/>
  <c r="AX204"/>
  <c r="BA204" s="1"/>
  <c r="BB204" l="1"/>
  <c r="BC204" s="1"/>
  <c r="BD204" l="1"/>
  <c r="BE204" s="1"/>
  <c r="BF204" s="1"/>
  <c r="AX205" l="1"/>
  <c r="BA205" s="1"/>
  <c r="BG204"/>
  <c r="BH204" s="1"/>
  <c r="BB205" l="1"/>
  <c r="BC205" s="1"/>
  <c r="BD205" l="1"/>
  <c r="BE205" s="1"/>
  <c r="BF205" s="1"/>
  <c r="BG205" l="1"/>
  <c r="BH205" s="1"/>
  <c r="AX206"/>
  <c r="BA206" s="1"/>
  <c r="BB206" l="1"/>
  <c r="BC206" s="1"/>
  <c r="BD206" l="1"/>
  <c r="BE206" s="1"/>
  <c r="BF206" s="1"/>
  <c r="BG206" l="1"/>
  <c r="BH206" s="1"/>
  <c r="AX207"/>
  <c r="BA207" s="1"/>
  <c r="BB207" l="1"/>
  <c r="BC207" s="1"/>
  <c r="BD207" l="1"/>
  <c r="BE207" s="1"/>
  <c r="BF207" s="1"/>
  <c r="AX208" l="1"/>
  <c r="BA208" s="1"/>
  <c r="BG207"/>
  <c r="BH207" s="1"/>
  <c r="BB208" l="1"/>
  <c r="BC208" s="1"/>
  <c r="BD208" l="1"/>
  <c r="BE208" s="1"/>
  <c r="BF208" s="1"/>
  <c r="AX209" l="1"/>
  <c r="BA209" s="1"/>
  <c r="BG208"/>
  <c r="BH208" s="1"/>
  <c r="BB209" l="1"/>
  <c r="BC209" s="1"/>
  <c r="BD209" l="1"/>
  <c r="BE209" s="1"/>
  <c r="BF209" s="1"/>
  <c r="AX210" l="1"/>
  <c r="BA210" s="1"/>
  <c r="BG209"/>
  <c r="BH209" s="1"/>
  <c r="BB210" l="1"/>
  <c r="BC210" s="1"/>
  <c r="BD210" l="1"/>
  <c r="BE210" s="1"/>
  <c r="BF210" s="1"/>
  <c r="BG210" l="1"/>
  <c r="BH210" s="1"/>
  <c r="AX211"/>
  <c r="BA211" s="1"/>
  <c r="BB211" l="1"/>
  <c r="BC211" s="1"/>
  <c r="BD211" l="1"/>
  <c r="BE211" s="1"/>
  <c r="BF211" s="1"/>
  <c r="BG211" l="1"/>
  <c r="BH211" s="1"/>
  <c r="AX212"/>
  <c r="BA212" s="1"/>
  <c r="BB212" l="1"/>
  <c r="BC212" s="1"/>
  <c r="BD212" l="1"/>
  <c r="BE212" s="1"/>
  <c r="BF212" s="1"/>
  <c r="AX213" l="1"/>
  <c r="BA213" s="1"/>
  <c r="BG212"/>
  <c r="BH212" s="1"/>
  <c r="BB213" l="1"/>
  <c r="BC213" s="1"/>
  <c r="BD213" l="1"/>
  <c r="BE213" s="1"/>
  <c r="BF213" s="1"/>
  <c r="BG213" l="1"/>
  <c r="BH213" s="1"/>
  <c r="AX214"/>
  <c r="BA214" s="1"/>
  <c r="BB214" l="1"/>
  <c r="BC214" s="1"/>
  <c r="BD214" l="1"/>
  <c r="BE214" s="1"/>
  <c r="BF214" s="1"/>
  <c r="AX215" l="1"/>
  <c r="BA215" s="1"/>
  <c r="BG214"/>
  <c r="BH214" s="1"/>
  <c r="BB215" l="1"/>
  <c r="BC215" s="1"/>
  <c r="BD215" l="1"/>
  <c r="BE215" s="1"/>
  <c r="BF215" s="1"/>
  <c r="BG215" l="1"/>
  <c r="BH215" s="1"/>
  <c r="AX216"/>
  <c r="BA216" s="1"/>
  <c r="BB216" l="1"/>
  <c r="BC216" s="1"/>
  <c r="BD216" l="1"/>
  <c r="BE216" s="1"/>
  <c r="BF216" s="1"/>
  <c r="BG216" l="1"/>
  <c r="BH216" s="1"/>
  <c r="AX217"/>
  <c r="BA217" s="1"/>
  <c r="BB217" l="1"/>
  <c r="BC217" s="1"/>
  <c r="BD217" l="1"/>
  <c r="BE217" s="1"/>
  <c r="BF217" s="1"/>
  <c r="BG217" l="1"/>
  <c r="BH217" s="1"/>
  <c r="AX218"/>
  <c r="BA218" s="1"/>
  <c r="BB218" l="1"/>
  <c r="BC218" s="1"/>
  <c r="BD218" l="1"/>
  <c r="BE218" s="1"/>
  <c r="BF218" s="1"/>
  <c r="BG218" l="1"/>
  <c r="BH218" s="1"/>
  <c r="AX219"/>
  <c r="BA219" s="1"/>
  <c r="BB219" l="1"/>
  <c r="BC219" s="1"/>
  <c r="BD219" l="1"/>
  <c r="BE219" s="1"/>
  <c r="BF219" s="1"/>
  <c r="AX220" l="1"/>
  <c r="BA220" s="1"/>
  <c r="BG219"/>
  <c r="BH219" s="1"/>
  <c r="BB220" l="1"/>
  <c r="BC220" s="1"/>
  <c r="BD220" l="1"/>
  <c r="BE220" s="1"/>
  <c r="BF220" s="1"/>
  <c r="AX221" l="1"/>
  <c r="BA221" s="1"/>
  <c r="BG220"/>
  <c r="BH220" s="1"/>
  <c r="BB221" l="1"/>
  <c r="BC221" s="1"/>
  <c r="BD221" l="1"/>
  <c r="BE221" l="1"/>
  <c r="BF221" s="1"/>
  <c r="BG221" s="1"/>
  <c r="BH221" s="1"/>
  <c r="AX222"/>
  <c r="BA222" s="1"/>
  <c r="BB222" s="1"/>
  <c r="BC222" s="1"/>
  <c r="BD222" l="1"/>
  <c r="BE222" s="1"/>
  <c r="BF222" s="1"/>
  <c r="BG222" l="1"/>
  <c r="BH222" s="1"/>
  <c r="AX223"/>
  <c r="BA223" s="1"/>
  <c r="BB223" l="1"/>
  <c r="BC223" s="1"/>
  <c r="BD223" l="1"/>
  <c r="BE223" s="1"/>
  <c r="BF223" s="1"/>
  <c r="BG223" l="1"/>
  <c r="BH223" s="1"/>
  <c r="AX224"/>
  <c r="BA224" s="1"/>
  <c r="BB224" l="1"/>
  <c r="BC224" s="1"/>
  <c r="BD224" l="1"/>
  <c r="BE224" s="1"/>
  <c r="BF224" s="1"/>
  <c r="BG224" l="1"/>
  <c r="BH224" s="1"/>
  <c r="AX225"/>
  <c r="BA225" s="1"/>
  <c r="BB225" l="1"/>
  <c r="BC225" s="1"/>
  <c r="BD225" l="1"/>
  <c r="BE225" s="1"/>
  <c r="BF225" s="1"/>
  <c r="AX226" l="1"/>
  <c r="BA226" s="1"/>
  <c r="BG225"/>
  <c r="BH225" s="1"/>
  <c r="BB226" l="1"/>
  <c r="BC226" s="1"/>
  <c r="BD226" l="1"/>
  <c r="BE226" s="1"/>
  <c r="BF226" s="1"/>
  <c r="BG226" l="1"/>
  <c r="BH226" s="1"/>
  <c r="AX227"/>
  <c r="BA227" s="1"/>
  <c r="BB227" l="1"/>
  <c r="BC227" s="1"/>
  <c r="BD227" l="1"/>
  <c r="BE227" s="1"/>
  <c r="BF227" s="1"/>
  <c r="BG227" l="1"/>
  <c r="BH227" s="1"/>
  <c r="AX228"/>
  <c r="BA228" s="1"/>
  <c r="BB228" l="1"/>
  <c r="BC228" s="1"/>
  <c r="BD228" l="1"/>
  <c r="BE228" s="1"/>
  <c r="BF228" s="1"/>
  <c r="BG228" l="1"/>
  <c r="BH228" s="1"/>
  <c r="AX229"/>
  <c r="BA229" s="1"/>
  <c r="BB229" l="1"/>
  <c r="BC229" s="1"/>
  <c r="BD229" l="1"/>
  <c r="BE229" l="1"/>
  <c r="BF229" s="1"/>
  <c r="BG229" s="1"/>
  <c r="BH229" s="1"/>
  <c r="AX230"/>
  <c r="BA230" s="1"/>
  <c r="BB230" s="1"/>
  <c r="BC230" s="1"/>
  <c r="BD230" l="1"/>
  <c r="BE230" s="1"/>
  <c r="BF230" s="1"/>
  <c r="BG230" l="1"/>
  <c r="BH230" s="1"/>
  <c r="AX231"/>
  <c r="BA231" s="1"/>
  <c r="BB231" l="1"/>
  <c r="BC231" s="1"/>
  <c r="BD231" l="1"/>
  <c r="BE231" s="1"/>
  <c r="BF231" s="1"/>
  <c r="BG231" l="1"/>
  <c r="BH231" s="1"/>
  <c r="AX232"/>
  <c r="BA232" s="1"/>
  <c r="BB232" l="1"/>
  <c r="BC232" s="1"/>
  <c r="BD232" l="1"/>
  <c r="BE232" s="1"/>
  <c r="BF232" s="1"/>
  <c r="BG232" l="1"/>
  <c r="BH232" s="1"/>
  <c r="AX233"/>
  <c r="BA233" s="1"/>
  <c r="BB233" l="1"/>
  <c r="BC233" s="1"/>
  <c r="BD233" l="1"/>
  <c r="BE233" s="1"/>
  <c r="BF233" s="1"/>
  <c r="BG233" l="1"/>
  <c r="BH233" s="1"/>
  <c r="AX234"/>
  <c r="BA234" s="1"/>
  <c r="BB234" l="1"/>
  <c r="BC234" s="1"/>
  <c r="BD234" l="1"/>
  <c r="BE234" s="1"/>
  <c r="BF234" s="1"/>
  <c r="BG234" l="1"/>
  <c r="BH234" s="1"/>
  <c r="AX235"/>
  <c r="BA235" s="1"/>
  <c r="BB235" l="1"/>
  <c r="BC235" s="1"/>
  <c r="BD235" l="1"/>
  <c r="BE235" s="1"/>
  <c r="BF235" s="1"/>
  <c r="BG235" l="1"/>
  <c r="BH235" s="1"/>
  <c r="AX236"/>
  <c r="BA236" s="1"/>
  <c r="BB236" l="1"/>
  <c r="BC236" s="1"/>
  <c r="BD236" l="1"/>
  <c r="BE236" s="1"/>
  <c r="BF236" s="1"/>
  <c r="BG236" l="1"/>
  <c r="BH236" s="1"/>
  <c r="AX237"/>
  <c r="BA237" s="1"/>
  <c r="BB237" l="1"/>
  <c r="BC237" s="1"/>
  <c r="BD237" l="1"/>
  <c r="BE237" s="1"/>
  <c r="BF237" s="1"/>
  <c r="BG237" l="1"/>
  <c r="BH237" s="1"/>
  <c r="AX238"/>
  <c r="BA238" s="1"/>
  <c r="BB238" l="1"/>
  <c r="BC238" s="1"/>
  <c r="BD238" l="1"/>
  <c r="BE238" s="1"/>
  <c r="BF238" s="1"/>
  <c r="BG238" l="1"/>
  <c r="BH238" s="1"/>
  <c r="AX239"/>
  <c r="BA239" s="1"/>
  <c r="BB239" l="1"/>
  <c r="BC239" s="1"/>
  <c r="BD239" l="1"/>
  <c r="BE239" s="1"/>
  <c r="BF239" s="1"/>
  <c r="BG239" l="1"/>
  <c r="BH239" s="1"/>
  <c r="AX240"/>
  <c r="BA240" s="1"/>
  <c r="BB240" l="1"/>
  <c r="BC240" s="1"/>
  <c r="BD240" l="1"/>
  <c r="BE240" s="1"/>
  <c r="BF240" s="1"/>
  <c r="AX241" l="1"/>
  <c r="BA241" s="1"/>
  <c r="BG240"/>
  <c r="BH240" s="1"/>
  <c r="BB241" l="1"/>
  <c r="BC241" s="1"/>
  <c r="BD241" l="1"/>
  <c r="BE241" s="1"/>
  <c r="BF241" s="1"/>
  <c r="BG241" l="1"/>
  <c r="BH241" s="1"/>
  <c r="AX242"/>
  <c r="BA242" s="1"/>
  <c r="BB242" l="1"/>
  <c r="BC242" s="1"/>
  <c r="BD242" l="1"/>
  <c r="BE242" s="1"/>
  <c r="BF242" s="1"/>
  <c r="AX243" l="1"/>
  <c r="BA243" s="1"/>
  <c r="BG242"/>
  <c r="BH242" s="1"/>
  <c r="BB243" l="1"/>
  <c r="BC243" s="1"/>
  <c r="BD243" l="1"/>
  <c r="BE243" l="1"/>
  <c r="BF243" s="1"/>
  <c r="BG243" s="1"/>
  <c r="E35" l="1"/>
  <c r="F35" s="1"/>
  <c r="BH243"/>
</calcChain>
</file>

<file path=xl/comments1.xml><?xml version="1.0" encoding="utf-8"?>
<comments xmlns="http://schemas.openxmlformats.org/spreadsheetml/2006/main">
  <authors>
    <author>Marcin Iwuć</author>
  </authors>
  <commentList>
    <comment ref="K7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Tutaj wpisz wartość Twojej miesięcznej składki w polisie inwestycyjnej.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W wielu polisach skłądka podlega tzw.</t>
        </r>
        <r>
          <rPr>
            <b/>
            <sz val="11"/>
            <color indexed="81"/>
            <rFont val="Tahoma"/>
            <family val="2"/>
            <charset val="238"/>
          </rPr>
          <t xml:space="preserve"> indeksacji </t>
        </r>
        <r>
          <rPr>
            <sz val="11"/>
            <color indexed="81"/>
            <rFont val="Tahoma"/>
            <family val="2"/>
            <charset val="238"/>
          </rPr>
          <t>- czyli zwiększeniu w kolejnych latach trwania umowy. Jeżeli w Twojej umowie również jest zapis o indeksacji - tutaj wpisz wartośc, o jaką składka rośnie w poszczególnych latach.
Zwykle jest to np. wskaźnik inflacji, ale nie mniej niż określony % (np. wskaźnik Cen Towarów i Usług GUS,ale nie mniej niż 2%).
Jeżeli nie wiesz co wpisać, to zostaw po prostu 0%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Tutaj wpisz zakładaną średnią roczną stopę zwrotu, jaką Twoim zdaniem przyniosą fundusze, w których będziesz trzymać pieniądze na przestrzeni trwania polisy.
Ja na swoje potrzeby robię teraz (maj 2015) mniej więcej takie założenia: zakładam, że średnia inflacja w Polsce na przestrzeni kolejnych 20 lat wyniesie ok. 3% w skali roku. Potem zakładam, że w tym okresie poszczególne grupy funduszy średnio rocznie dadzą zarobić około:
a) fundusze pieniężne - tyle co inflacja: </t>
        </r>
        <r>
          <rPr>
            <b/>
            <sz val="11"/>
            <color indexed="81"/>
            <rFont val="Tahoma"/>
            <family val="2"/>
            <charset val="238"/>
          </rPr>
          <t>3%</t>
        </r>
        <r>
          <rPr>
            <sz val="11"/>
            <color indexed="81"/>
            <rFont val="Tahoma"/>
            <family val="2"/>
            <charset val="238"/>
          </rPr>
          <t xml:space="preserve">
b) fundusze obligacji: 1% ponad inflację: </t>
        </r>
        <r>
          <rPr>
            <b/>
            <sz val="11"/>
            <color indexed="81"/>
            <rFont val="Tahoma"/>
            <family val="2"/>
            <charset val="238"/>
          </rPr>
          <t>4%</t>
        </r>
        <r>
          <rPr>
            <sz val="11"/>
            <color indexed="81"/>
            <rFont val="Tahoma"/>
            <family val="2"/>
            <charset val="238"/>
          </rPr>
          <t xml:space="preserve">
c) fundusze stabilnego wzrostu: 2% ponad inflację:</t>
        </r>
        <r>
          <rPr>
            <b/>
            <sz val="11"/>
            <color indexed="81"/>
            <rFont val="Tahoma"/>
            <family val="2"/>
            <charset val="238"/>
          </rPr>
          <t xml:space="preserve"> 5%</t>
        </r>
        <r>
          <rPr>
            <sz val="11"/>
            <color indexed="81"/>
            <rFont val="Tahoma"/>
            <family val="2"/>
            <charset val="238"/>
          </rPr>
          <t xml:space="preserve">
d) fundusze zrównowazone: 3% ponad inflację: </t>
        </r>
        <r>
          <rPr>
            <b/>
            <sz val="11"/>
            <color indexed="81"/>
            <rFont val="Tahoma"/>
            <family val="2"/>
            <charset val="238"/>
          </rPr>
          <t>6%</t>
        </r>
        <r>
          <rPr>
            <sz val="11"/>
            <color indexed="81"/>
            <rFont val="Tahoma"/>
            <family val="2"/>
            <charset val="238"/>
          </rPr>
          <t xml:space="preserve">
e) fundusze akcji: 4% ponad inflację: </t>
        </r>
        <r>
          <rPr>
            <b/>
            <sz val="11"/>
            <color indexed="81"/>
            <rFont val="Tahoma"/>
            <family val="2"/>
            <charset val="238"/>
          </rPr>
          <t>7%</t>
        </r>
        <r>
          <rPr>
            <sz val="11"/>
            <color indexed="81"/>
            <rFont val="Tahoma"/>
            <family val="2"/>
            <charset val="238"/>
          </rPr>
          <t xml:space="preserve">
To jedynie uproszczone założenia - przyszłości nie znamy. Oczywiście faktyczne wyniki będą się różnić - będą lata, w których fundusze przyniosą stopę niższą od zera i będą takie, w których przyniosą wyniki w wysokości kilkadziesiąt procent. W sumie przez cały okres trwania polisy da nam to jakąs średnią - którą ostatecznie poznamy dopiero na końcu inwestycji. 
Coś jednak założyc trzeba.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Ten wiersz NIE DOTYCZY polisy, ale bezposredniej inwestycji w fundusze inwestycyjne (czyli poza polisą).
W przypadku funduszy zagranicznych wielu z nich nie kupisz bezpośrednio przez internet. W związku z tym będziesz musiał zapłacić opłatę dystrybucyjną.
Lokalne fundusze kupisz bez problemu bez opłaty dystrybucyjnej przez internet - na przykład na bossafund.pl albo Supermarkecie Funduszy mBanku.
Dlatego wpisz tutaj średnią ważoną opłatę dystrybucyjną. 
Jeżeli opłta dystrybucyjna w funduszach zagranicznych wynosi np. 4%, a Ty planujesz połowę środków inwestować właśnie w ten sposób, to wpisz tutaj:
4% * 1/2 = 2%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Tutak wpisz KWOTĘ, jaka miesięcznie jest pobierana z Twojej polisy tytułem opłaty administracyjnej.
Informację o tej opłacie znajdziesz w Tabeli Opłat, która stanowi zwykle załącznik do OWU (czyli Ogólnych Warunków Ubezpieczeń).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Opłata administarcyjna zwykle jest indeksowana - najczęściej o tyle, o ile rośnie co roku Twoja składka. Dlatego ta komórka wypełni się automatycznie po wpisaniu przez Ciebie wysokości indeksacji składki.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Jeżeli od każdej wpłaconej składki w Twojej polisie pobierana jest jakakolwiek opłata wstępna - wpisz tutaj jej procentową wartośc (ile % składki pobierane jest tytułem takiej opłaty).
Czasami tę opłatę przedstawia się inaczej. Określa się ją jako tak zwany % alokacji składki. Jeśli w Twojej umowie % alokacji składki wynosi np. 95%, to w tej komórce wpisz 5%.
Jeżeli alokowane jest wszystko - to zostaw tu wartość 0%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To chyba najważniejsza opłata w całej polisie, która najmocniej i najbardziej negatywnie wpływa na wynik inwestycyjny w długim okresie. Jej wartość znajdziesz w Tabeli opłat i prowizji. 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Ta opłata rośnie wraz z Twoim wiekiem, ale zwykle zawiera się w przedziale 0,05 do 0,3%. Dlatego wpisz tutaj wartość z mniej więcej połowy okresu trwania Twojej polisy. Znajdziesz ją oczywiście w Tabeli opłat.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Ta opłata pobierana jest tylko w sytuacji, w której zamierzasz rozwiązać umowę przed czasem. Wpisanie wartości tej opłaty pozwoli Ci tylko znaleźć odpowiedź na pytanie: co by byo, gdybym zakończył umowę przed czasem w danym roku czy miesiącu.
W tym celu - wpisz tutaj %wartości opłaty likwidacyjnej i zajrzyj sobie na odpowiednia kolumne, która pokaże Ci ile będziesz mógł wypłacić środków.
Opłacie likwidacyjnej poświęciłem cały osobny artykuł na blogu, bo to opłata dość specyficzna: http://marciniwuc.com/polisy-inwestycyjne-oplaty/
</t>
        </r>
      </text>
    </comment>
  </commentList>
</comments>
</file>

<file path=xl/sharedStrings.xml><?xml version="1.0" encoding="utf-8"?>
<sst xmlns="http://schemas.openxmlformats.org/spreadsheetml/2006/main" count="133" uniqueCount="115">
  <si>
    <t>Zakładana roczna stopa zwrotu osiagana przez fundusze:</t>
  </si>
  <si>
    <t>Podstawowe parametry Twojej umowy</t>
  </si>
  <si>
    <t>Obliczenia</t>
  </si>
  <si>
    <t>Opłaty (zgodnie z TLIO - Tabelą Limitów i Opłat)</t>
  </si>
  <si>
    <t>Opłata administracyjna (w PLN)</t>
  </si>
  <si>
    <t>Roczna Indeksacja opłaty administracyjnej (w %)</t>
  </si>
  <si>
    <t>Opłata od wpłaconej składki regularnej (w %)</t>
  </si>
  <si>
    <t>Wysokość miesiecznej składki regularnej (w PLN):</t>
  </si>
  <si>
    <t>Roczna indeksacja składki regularnej (w %) :</t>
  </si>
  <si>
    <t>Opłata za ryzyko ubezpieczeniowe w skali roku (w %)</t>
  </si>
  <si>
    <t>Opłata likwidacyjna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</si>
  <si>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</si>
  <si>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</si>
  <si>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</si>
  <si>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</si>
  <si>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</si>
  <si>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</si>
  <si>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</si>
  <si>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</si>
  <si>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</si>
  <si>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</si>
  <si>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</si>
  <si>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Rok 12</t>
  </si>
  <si>
    <t>Rok 13</t>
  </si>
  <si>
    <t>Rok 14</t>
  </si>
  <si>
    <t>Rok 15</t>
  </si>
  <si>
    <t>Rok 16</t>
  </si>
  <si>
    <t>Miesiąc trwania polisy</t>
  </si>
  <si>
    <t>Suma wpłaconych składek regularnych</t>
  </si>
  <si>
    <t>Opłata od wpłaconej składki</t>
  </si>
  <si>
    <t>Wysokość składki wpłaconej na początku miesiaca</t>
  </si>
  <si>
    <t>Wartość inwestycji na początku miesiaca</t>
  </si>
  <si>
    <t>Zysk wypracowany w danym miesiącu</t>
  </si>
  <si>
    <t>Pobrana opłata administracyjna</t>
  </si>
  <si>
    <t>Suma pobranych opłat administracyjnych od poczatku trwania polisy</t>
  </si>
  <si>
    <t>Opłata za ryzyko pobrana w danym miesiącu</t>
  </si>
  <si>
    <t>Suma opłat za ryzyko pobranych od początku trwania polisy</t>
  </si>
  <si>
    <t>Wartość inwestycji przed pobraniem opłat w danym miesiącu</t>
  </si>
  <si>
    <t>Opłata od aktywów (za zarządzanie) pobrana w danym miesiącu</t>
  </si>
  <si>
    <t>Suma opłat od aktywów (za zarządzanie) pobranych od początku trwania polisy</t>
  </si>
  <si>
    <t>Wartość inwestycji po pobraniu opłat w danym miesiącu</t>
  </si>
  <si>
    <t>Suma zysków wypracowanych od początku trwania polisy</t>
  </si>
  <si>
    <t>Opłata od aktywów (za zarządzanie UFK) w skali roku</t>
  </si>
  <si>
    <t>% wartości rachunku pobrany przez ubezpieczyciela</t>
  </si>
  <si>
    <t>Suma opłat regularnych pobranych od poczatku trwania polisy</t>
  </si>
  <si>
    <t>Suma opłat od wpłaconych skladek pobranych od początku trwania polisy</t>
  </si>
  <si>
    <t>Wysokośc opłaty likwidacyjnej w razie rozwiązania umowy przed czasem</t>
  </si>
  <si>
    <t>Rok 17</t>
  </si>
  <si>
    <t>Rok 18</t>
  </si>
  <si>
    <t>Rok 19</t>
  </si>
  <si>
    <t>Rok 20</t>
  </si>
  <si>
    <t>Suma wszsytkich opłat wraz z opłatą likwidacyjną</t>
  </si>
  <si>
    <t>Suma wszsykich opłat jako% wpłaconych składek</t>
  </si>
  <si>
    <t>Wartość inwestycji poza polisą na koniec danego misiąca</t>
  </si>
  <si>
    <t>Kwota stanowiąca podstawę zapłaty podatku Belki</t>
  </si>
  <si>
    <t>POZA POLISĄ: Pieniądze w kieszeni inwestora po zaplaceniu podatku Belki</t>
  </si>
  <si>
    <t>Nadwyżka przy inwestycji poza polisą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</si>
  <si>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</si>
  <si>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</si>
  <si>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</si>
  <si>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</si>
  <si>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</si>
  <si>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</si>
  <si>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</si>
  <si>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</si>
  <si>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</si>
  <si>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</si>
  <si>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</si>
  <si>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ROK 12</t>
  </si>
  <si>
    <t>ROK 13</t>
  </si>
  <si>
    <t>ROK 14</t>
  </si>
  <si>
    <t>ROK 15</t>
  </si>
  <si>
    <t>ROK 16</t>
  </si>
  <si>
    <t>ROK 17</t>
  </si>
  <si>
    <t>ROK 18</t>
  </si>
  <si>
    <t>ROK 19</t>
  </si>
  <si>
    <t>ROK 20</t>
  </si>
  <si>
    <t>POLISA: Pieniądze w kieszeni inwestora po zaplaceniu opłat i podatku Belki</t>
  </si>
  <si>
    <t>Podatek Belki od Inwestycji poza polisą (potencjalnie do zapłaty w momencie zakończenia inwestycji)</t>
  </si>
  <si>
    <t>Podatek Belki (potencjalnie do zapłaty w razie zakończenia inwestycji)</t>
  </si>
  <si>
    <t>POZA POLISĄ i Z POBIERANYM PODATKIEM: Pieniądze w kieszeni inwestora</t>
  </si>
  <si>
    <t>Nadwyżka w porównaniu z polisą</t>
  </si>
  <si>
    <t>po 10 latach</t>
  </si>
  <si>
    <t>po 15 latach</t>
  </si>
  <si>
    <t>po 20 latach</t>
  </si>
  <si>
    <t>SUMA</t>
  </si>
  <si>
    <t>WPŁAT</t>
  </si>
  <si>
    <t>KWOTA</t>
  </si>
  <si>
    <t>W POLISIE</t>
  </si>
  <si>
    <t>POZA POLISĄ</t>
  </si>
  <si>
    <t>RÓŻNICA</t>
  </si>
  <si>
    <t>Link do artykułu powiązanego z tym plikiem:</t>
  </si>
  <si>
    <t>UWAGA - opłata poniżej ne wpływa na wynik końcowy - przeczytaj komentarz w komórce:</t>
  </si>
  <si>
    <t>Opłaty regularne jako % wpłaconych składek</t>
  </si>
  <si>
    <t>!!!</t>
  </si>
  <si>
    <t>Wyniki obliczeń pokazane sa na poniższych wykresach i w tabelach. Najpierw wpisz dane wejściowe.</t>
  </si>
  <si>
    <t>W tych kolumnach znajduja się informacje na temat składek, opłat, zusków i podatku Belki w polisie</t>
  </si>
  <si>
    <t>Informacje na temat inwestycji w te same fundusze poza polisą - podatek Belki pobierany na końcu.</t>
  </si>
  <si>
    <t>Informacje na temat inwestycji w te same fundusze poza polisą - podatek Belki pobierany w każdym roku.</t>
  </si>
  <si>
    <r>
      <rPr>
        <b/>
        <sz val="11"/>
        <color theme="0"/>
        <rFont val="Calibri"/>
        <family val="2"/>
        <charset val="238"/>
        <scheme val="minor"/>
      </rPr>
      <t xml:space="preserve">Podatek Belki- naliczony, ale </t>
    </r>
    <r>
      <rPr>
        <sz val="11"/>
        <color theme="0"/>
        <rFont val="Calibri"/>
        <family val="2"/>
        <charset val="238"/>
        <scheme val="minor"/>
      </rPr>
      <t>faktycznie pobrany na koniec każdego roku.</t>
    </r>
  </si>
  <si>
    <t>SUMA OPŁAT</t>
  </si>
  <si>
    <t>A co jeśli z Twoich funduszy co roku będzie pobrany CAŁY należny podatek Belki? Oto wyniki:</t>
  </si>
  <si>
    <t>Opłata dystrybucyjna w funduszach poza polisą</t>
  </si>
  <si>
    <t xml:space="preserve">Dane wejściowe: </t>
  </si>
  <si>
    <t>Pobrana opłata dystrybucyjna</t>
  </si>
  <si>
    <t>Suma pobranych opłat dystrybucyjnych od inwestycji w fundusze</t>
  </si>
  <si>
    <t>Wartość inwestycji poza polisą po pobraniu opłaty dystrybucyjnej</t>
  </si>
  <si>
    <t>Wartość inwestycji poza polisą na poczatku miesiąca przed pobraniem opłaty dystrybucyjnej</t>
  </si>
  <si>
    <t>Wartośc inwestycji poza polisą na poczatku miesiaca przed pobraniem opłaty dystrybucyjnej</t>
  </si>
  <si>
    <t>Suma pobranych opłat dystrybucyjnych</t>
  </si>
  <si>
    <t>Wartość inwestycji poza polisa po pobraniu opłaty dystrybucyjnej</t>
  </si>
  <si>
    <t>Suma zyskówod poczatku trwania inwestycji</t>
  </si>
  <si>
    <t>Wartość inwestycji poza polisą na koniec danego miesiąca</t>
  </si>
  <si>
    <t>Podstawa podatku Belki</t>
  </si>
  <si>
    <t>http://marciniwuc.com/polisy-inwestycjne-oplaty-2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</si>
</sst>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"/>
    <numFmt numFmtId="165" formatCode="0.0%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u/>
      <sz val="12"/>
      <color theme="1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Fill="1" applyBorder="1"/>
    <xf numFmtId="9" fontId="0" fillId="0" borderId="1" xfId="0" applyNumberFormat="1" applyBorder="1"/>
    <xf numFmtId="0" fontId="0" fillId="4" borderId="0" xfId="0" applyFill="1"/>
    <xf numFmtId="9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164" fontId="0" fillId="5" borderId="1" xfId="0" applyNumberFormat="1" applyFill="1" applyBorder="1"/>
    <xf numFmtId="9" fontId="0" fillId="5" borderId="1" xfId="0" applyNumberFormat="1" applyFill="1" applyBorder="1"/>
    <xf numFmtId="10" fontId="0" fillId="5" borderId="1" xfId="0" applyNumberFormat="1" applyFill="1" applyBorder="1"/>
    <xf numFmtId="0" fontId="0" fillId="3" borderId="0" xfId="0" applyFill="1"/>
    <xf numFmtId="0" fontId="0" fillId="0" borderId="0" xfId="0" applyAlignment="1">
      <alignment horizontal="justify"/>
    </xf>
    <xf numFmtId="164" fontId="0" fillId="0" borderId="0" xfId="0" applyNumberFormat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3" borderId="0" xfId="0" applyFill="1" applyAlignment="1">
      <alignment horizontal="justify"/>
    </xf>
    <xf numFmtId="165" fontId="0" fillId="2" borderId="0" xfId="1" applyNumberFormat="1" applyFont="1" applyFill="1"/>
    <xf numFmtId="165" fontId="0" fillId="0" borderId="0" xfId="1" applyNumberFormat="1" applyFont="1" applyFill="1"/>
    <xf numFmtId="164" fontId="3" fillId="5" borderId="0" xfId="0" applyNumberFormat="1" applyFont="1" applyFill="1"/>
    <xf numFmtId="164" fontId="0" fillId="0" borderId="0" xfId="0" applyNumberFormat="1" applyFont="1" applyFill="1"/>
    <xf numFmtId="0" fontId="0" fillId="3" borderId="0" xfId="0" applyFont="1" applyFill="1"/>
    <xf numFmtId="0" fontId="0" fillId="0" borderId="1" xfId="0" applyBorder="1" applyAlignment="1">
      <alignment horizontal="center"/>
    </xf>
    <xf numFmtId="164" fontId="0" fillId="5" borderId="0" xfId="0" applyNumberFormat="1" applyFill="1"/>
    <xf numFmtId="165" fontId="0" fillId="0" borderId="0" xfId="1" applyNumberFormat="1" applyFont="1"/>
    <xf numFmtId="0" fontId="0" fillId="6" borderId="0" xfId="0" applyFill="1" applyAlignment="1">
      <alignment horizontal="justify"/>
    </xf>
    <xf numFmtId="0" fontId="0" fillId="7" borderId="0" xfId="0" applyFill="1"/>
    <xf numFmtId="164" fontId="0" fillId="0" borderId="0" xfId="1" applyNumberFormat="1" applyFont="1"/>
    <xf numFmtId="10" fontId="2" fillId="2" borderId="1" xfId="0" applyNumberFormat="1" applyFont="1" applyFill="1" applyBorder="1"/>
    <xf numFmtId="10" fontId="0" fillId="3" borderId="1" xfId="0" applyNumberFormat="1" applyFill="1" applyBorder="1"/>
    <xf numFmtId="164" fontId="0" fillId="8" borderId="0" xfId="0" applyNumberFormat="1" applyFill="1"/>
    <xf numFmtId="0" fontId="4" fillId="0" borderId="0" xfId="0" applyFont="1" applyAlignment="1">
      <alignment horizontal="justify"/>
    </xf>
    <xf numFmtId="164" fontId="4" fillId="0" borderId="0" xfId="0" applyNumberFormat="1" applyFont="1"/>
    <xf numFmtId="9" fontId="0" fillId="3" borderId="0" xfId="0" applyNumberFormat="1" applyFill="1"/>
    <xf numFmtId="0" fontId="0" fillId="9" borderId="0" xfId="0" applyFill="1"/>
    <xf numFmtId="0" fontId="0" fillId="6" borderId="0" xfId="0" applyFill="1"/>
    <xf numFmtId="9" fontId="0" fillId="6" borderId="0" xfId="0" applyNumberFormat="1" applyFill="1"/>
    <xf numFmtId="164" fontId="4" fillId="2" borderId="0" xfId="0" applyNumberFormat="1" applyFont="1" applyFill="1"/>
    <xf numFmtId="164" fontId="0" fillId="2" borderId="0" xfId="1" applyNumberFormat="1" applyFont="1" applyFill="1"/>
    <xf numFmtId="164" fontId="4" fillId="2" borderId="0" xfId="1" applyNumberFormat="1" applyFont="1" applyFill="1"/>
    <xf numFmtId="0" fontId="0" fillId="3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5" fontId="0" fillId="0" borderId="1" xfId="1" applyNumberFormat="1" applyFont="1" applyFill="1" applyBorder="1"/>
    <xf numFmtId="0" fontId="0" fillId="7" borderId="1" xfId="0" applyFill="1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164" fontId="4" fillId="0" borderId="1" xfId="0" applyNumberFormat="1" applyFont="1" applyBorder="1"/>
    <xf numFmtId="164" fontId="0" fillId="8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2" fillId="10" borderId="3" xfId="0" applyFont="1" applyFill="1" applyBorder="1"/>
    <xf numFmtId="0" fontId="2" fillId="10" borderId="2" xfId="0" applyFont="1" applyFill="1" applyBorder="1"/>
    <xf numFmtId="8" fontId="4" fillId="4" borderId="2" xfId="0" applyNumberFormat="1" applyFont="1" applyFill="1" applyBorder="1"/>
    <xf numFmtId="0" fontId="5" fillId="4" borderId="0" xfId="0" applyFont="1" applyFill="1"/>
    <xf numFmtId="0" fontId="5" fillId="0" borderId="0" xfId="0" applyFont="1"/>
    <xf numFmtId="0" fontId="4" fillId="4" borderId="0" xfId="0" applyFont="1" applyFill="1"/>
    <xf numFmtId="0" fontId="6" fillId="4" borderId="0" xfId="0" applyFont="1" applyFill="1"/>
    <xf numFmtId="0" fontId="10" fillId="2" borderId="1" xfId="0" applyFont="1" applyFill="1" applyBorder="1"/>
    <xf numFmtId="0" fontId="10" fillId="3" borderId="1" xfId="0" applyFont="1" applyFill="1" applyBorder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10" fontId="4" fillId="5" borderId="1" xfId="0" applyNumberFormat="1" applyFont="1" applyFill="1" applyBorder="1"/>
    <xf numFmtId="0" fontId="0" fillId="0" borderId="1" xfId="0" applyFont="1" applyBorder="1"/>
    <xf numFmtId="0" fontId="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2" fillId="12" borderId="0" xfId="0" applyFont="1" applyFill="1"/>
    <xf numFmtId="0" fontId="0" fillId="13" borderId="0" xfId="0" applyFill="1"/>
    <xf numFmtId="0" fontId="5" fillId="13" borderId="0" xfId="0" applyFont="1" applyFill="1"/>
    <xf numFmtId="0" fontId="5" fillId="13" borderId="1" xfId="0" applyFont="1" applyFill="1" applyBorder="1" applyAlignment="1">
      <alignment horizontal="justify"/>
    </xf>
    <xf numFmtId="0" fontId="2" fillId="13" borderId="1" xfId="0" applyFont="1" applyFill="1" applyBorder="1" applyAlignment="1">
      <alignment horizontal="justify"/>
    </xf>
    <xf numFmtId="0" fontId="0" fillId="12" borderId="1" xfId="0" applyFill="1" applyBorder="1" applyAlignment="1">
      <alignment horizontal="justify"/>
    </xf>
    <xf numFmtId="0" fontId="4" fillId="12" borderId="1" xfId="0" applyFont="1" applyFill="1" applyBorder="1" applyAlignment="1">
      <alignment horizontal="justify"/>
    </xf>
    <xf numFmtId="0" fontId="13" fillId="4" borderId="0" xfId="0" applyFont="1" applyFill="1"/>
    <xf numFmtId="164" fontId="4" fillId="8" borderId="0" xfId="1" applyNumberFormat="1" applyFont="1" applyFill="1"/>
    <xf numFmtId="164" fontId="4" fillId="8" borderId="1" xfId="1" applyNumberFormat="1" applyFont="1" applyFill="1" applyBorder="1"/>
    <xf numFmtId="0" fontId="0" fillId="8" borderId="1" xfId="0" applyFill="1" applyBorder="1"/>
    <xf numFmtId="10" fontId="2" fillId="14" borderId="1" xfId="0" applyNumberFormat="1" applyFont="1" applyFill="1" applyBorder="1"/>
    <xf numFmtId="164" fontId="4" fillId="0" borderId="0" xfId="0" applyNumberFormat="1" applyFont="1" applyFill="1"/>
    <xf numFmtId="164" fontId="0" fillId="15" borderId="0" xfId="0" applyNumberFormat="1" applyFill="1"/>
    <xf numFmtId="164" fontId="0" fillId="12" borderId="0" xfId="0" applyNumberFormat="1" applyFill="1"/>
    <xf numFmtId="164" fontId="4" fillId="0" borderId="1" xfId="0" applyNumberFormat="1" applyFont="1" applyFill="1" applyBorder="1"/>
    <xf numFmtId="0" fontId="0" fillId="9" borderId="1" xfId="0" applyFill="1" applyBorder="1"/>
    <xf numFmtId="0" fontId="15" fillId="0" borderId="0" xfId="2" applyFont="1" applyAlignment="1" applyProtection="1"/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/>
            </a:pPr>
            <a:r>
              <a:rPr lang="pl-PL" sz="1600"/>
              <a:t>Ile zostanie dla Ciebie pieniędzy? Polisa inwestycyjna vs bezpośrednia inwestycja w fundusze inwestycyjne.</a:t>
            </a:r>
            <a:r>
              <a:rPr lang="pl-PL" sz="1600" baseline="0"/>
              <a:t> </a:t>
            </a:r>
            <a:br>
              <a:rPr lang="pl-PL" sz="1600" baseline="0"/>
            </a:br>
            <a:r>
              <a:rPr lang="pl-PL" sz="1600" baseline="0"/>
              <a:t>  Podatek Belki pobierany z funduszy w każdym roku.</a:t>
            </a:r>
            <a:endParaRPr lang="pl-PL" sz="1600"/>
          </a:p>
        </c:rich>
      </c:tx>
      <c:layout>
        <c:manualLayout>
          <c:xMode val="edge"/>
          <c:yMode val="edge"/>
          <c:x val="0.11994645668971582"/>
          <c:y val="0"/>
        </c:manualLayout>
      </c:layout>
    </c:title>
    <c:plotArea>
      <c:layout>
        <c:manualLayout>
          <c:layoutTarget val="inner"/>
          <c:xMode val="edge"/>
          <c:yMode val="edge"/>
          <c:x val="0.14180317300458772"/>
          <c:y val="0.31716561607184607"/>
          <c:w val="0.80533372182859431"/>
          <c:h val="0.59247322834645622"/>
        </c:manualLayout>
      </c:layout>
      <c:lineChart>
        <c:grouping val="standard"/>
        <c:ser>
          <c:idx val="0"/>
          <c:order val="0"/>
          <c:tx>
            <c:strRef>
              <c:f>'Założenia i wyniki'!$O$3</c:f>
              <c:strCache>
                <c:ptCount val="1"/>
                <c:pt idx="0">
                  <c:v>Suma wpłaconych składek regularnych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239"/>
              <c:layout>
                <c:manualLayout>
                  <c:x val="-3.9595885021032591E-3"/>
                  <c:y val="8.736110346796995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</c:dLbls>
          <c:val>
            <c:numRef>
              <c:f>'Założenia i wyniki'!$O$4:$O$243</c:f>
              <c:numCache>
                <c:formatCode>#,##0.00\ "zł"</c:formatCode>
                <c:ptCount val="24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  <c:pt idx="32">
                  <c:v>16500</c:v>
                </c:pt>
                <c:pt idx="33">
                  <c:v>17000</c:v>
                </c:pt>
                <c:pt idx="34">
                  <c:v>17500</c:v>
                </c:pt>
                <c:pt idx="35">
                  <c:v>18000</c:v>
                </c:pt>
                <c:pt idx="36">
                  <c:v>18500</c:v>
                </c:pt>
                <c:pt idx="37">
                  <c:v>19000</c:v>
                </c:pt>
                <c:pt idx="38">
                  <c:v>19500</c:v>
                </c:pt>
                <c:pt idx="39">
                  <c:v>20000</c:v>
                </c:pt>
                <c:pt idx="40">
                  <c:v>20500</c:v>
                </c:pt>
                <c:pt idx="41">
                  <c:v>21000</c:v>
                </c:pt>
                <c:pt idx="42">
                  <c:v>21500</c:v>
                </c:pt>
                <c:pt idx="43">
                  <c:v>22000</c:v>
                </c:pt>
                <c:pt idx="44">
                  <c:v>22500</c:v>
                </c:pt>
                <c:pt idx="45">
                  <c:v>23000</c:v>
                </c:pt>
                <c:pt idx="46">
                  <c:v>23500</c:v>
                </c:pt>
                <c:pt idx="47">
                  <c:v>24000</c:v>
                </c:pt>
                <c:pt idx="48">
                  <c:v>24500</c:v>
                </c:pt>
                <c:pt idx="49">
                  <c:v>25000</c:v>
                </c:pt>
                <c:pt idx="50">
                  <c:v>25500</c:v>
                </c:pt>
                <c:pt idx="51">
                  <c:v>26000</c:v>
                </c:pt>
                <c:pt idx="52">
                  <c:v>26500</c:v>
                </c:pt>
                <c:pt idx="53">
                  <c:v>27000</c:v>
                </c:pt>
                <c:pt idx="54">
                  <c:v>27500</c:v>
                </c:pt>
                <c:pt idx="55">
                  <c:v>28000</c:v>
                </c:pt>
                <c:pt idx="56">
                  <c:v>28500</c:v>
                </c:pt>
                <c:pt idx="57">
                  <c:v>29000</c:v>
                </c:pt>
                <c:pt idx="58">
                  <c:v>29500</c:v>
                </c:pt>
                <c:pt idx="59">
                  <c:v>30000</c:v>
                </c:pt>
                <c:pt idx="60">
                  <c:v>30500</c:v>
                </c:pt>
                <c:pt idx="61">
                  <c:v>31000</c:v>
                </c:pt>
                <c:pt idx="62">
                  <c:v>31500</c:v>
                </c:pt>
                <c:pt idx="63">
                  <c:v>32000</c:v>
                </c:pt>
                <c:pt idx="64">
                  <c:v>32500</c:v>
                </c:pt>
                <c:pt idx="65">
                  <c:v>33000</c:v>
                </c:pt>
                <c:pt idx="66">
                  <c:v>33500</c:v>
                </c:pt>
                <c:pt idx="67">
                  <c:v>34000</c:v>
                </c:pt>
                <c:pt idx="68">
                  <c:v>34500</c:v>
                </c:pt>
                <c:pt idx="69">
                  <c:v>35000</c:v>
                </c:pt>
                <c:pt idx="70">
                  <c:v>35500</c:v>
                </c:pt>
                <c:pt idx="71">
                  <c:v>36000</c:v>
                </c:pt>
                <c:pt idx="72">
                  <c:v>36500</c:v>
                </c:pt>
                <c:pt idx="73">
                  <c:v>37000</c:v>
                </c:pt>
                <c:pt idx="74">
                  <c:v>37500</c:v>
                </c:pt>
                <c:pt idx="75">
                  <c:v>38000</c:v>
                </c:pt>
                <c:pt idx="76">
                  <c:v>38500</c:v>
                </c:pt>
                <c:pt idx="77">
                  <c:v>39000</c:v>
                </c:pt>
                <c:pt idx="78">
                  <c:v>39500</c:v>
                </c:pt>
                <c:pt idx="79">
                  <c:v>40000</c:v>
                </c:pt>
                <c:pt idx="80">
                  <c:v>40500</c:v>
                </c:pt>
                <c:pt idx="81">
                  <c:v>41000</c:v>
                </c:pt>
                <c:pt idx="82">
                  <c:v>41500</c:v>
                </c:pt>
                <c:pt idx="83">
                  <c:v>42000</c:v>
                </c:pt>
                <c:pt idx="84">
                  <c:v>42500</c:v>
                </c:pt>
                <c:pt idx="85">
                  <c:v>43000</c:v>
                </c:pt>
                <c:pt idx="86">
                  <c:v>43500</c:v>
                </c:pt>
                <c:pt idx="87">
                  <c:v>44000</c:v>
                </c:pt>
                <c:pt idx="88">
                  <c:v>44500</c:v>
                </c:pt>
                <c:pt idx="89">
                  <c:v>45000</c:v>
                </c:pt>
                <c:pt idx="90">
                  <c:v>45500</c:v>
                </c:pt>
                <c:pt idx="91">
                  <c:v>46000</c:v>
                </c:pt>
                <c:pt idx="92">
                  <c:v>46500</c:v>
                </c:pt>
                <c:pt idx="93">
                  <c:v>47000</c:v>
                </c:pt>
                <c:pt idx="94">
                  <c:v>47500</c:v>
                </c:pt>
                <c:pt idx="95">
                  <c:v>48000</c:v>
                </c:pt>
                <c:pt idx="96">
                  <c:v>48500</c:v>
                </c:pt>
                <c:pt idx="97">
                  <c:v>49000</c:v>
                </c:pt>
                <c:pt idx="98">
                  <c:v>49500</c:v>
                </c:pt>
                <c:pt idx="99">
                  <c:v>50000</c:v>
                </c:pt>
                <c:pt idx="100">
                  <c:v>50500</c:v>
                </c:pt>
                <c:pt idx="101">
                  <c:v>51000</c:v>
                </c:pt>
                <c:pt idx="102">
                  <c:v>51500</c:v>
                </c:pt>
                <c:pt idx="103">
                  <c:v>52000</c:v>
                </c:pt>
                <c:pt idx="104">
                  <c:v>52500</c:v>
                </c:pt>
                <c:pt idx="105">
                  <c:v>53000</c:v>
                </c:pt>
                <c:pt idx="106">
                  <c:v>53500</c:v>
                </c:pt>
                <c:pt idx="107">
                  <c:v>54000</c:v>
                </c:pt>
                <c:pt idx="108">
                  <c:v>54500</c:v>
                </c:pt>
                <c:pt idx="109">
                  <c:v>55000</c:v>
                </c:pt>
                <c:pt idx="110">
                  <c:v>55500</c:v>
                </c:pt>
                <c:pt idx="111">
                  <c:v>56000</c:v>
                </c:pt>
                <c:pt idx="112">
                  <c:v>56500</c:v>
                </c:pt>
                <c:pt idx="113">
                  <c:v>57000</c:v>
                </c:pt>
                <c:pt idx="114">
                  <c:v>57500</c:v>
                </c:pt>
                <c:pt idx="115">
                  <c:v>58000</c:v>
                </c:pt>
                <c:pt idx="116">
                  <c:v>58500</c:v>
                </c:pt>
                <c:pt idx="117">
                  <c:v>59000</c:v>
                </c:pt>
                <c:pt idx="118">
                  <c:v>59500</c:v>
                </c:pt>
                <c:pt idx="119">
                  <c:v>60000</c:v>
                </c:pt>
                <c:pt idx="120">
                  <c:v>60500</c:v>
                </c:pt>
                <c:pt idx="121">
                  <c:v>61000</c:v>
                </c:pt>
                <c:pt idx="122">
                  <c:v>61500</c:v>
                </c:pt>
                <c:pt idx="123">
                  <c:v>62000</c:v>
                </c:pt>
                <c:pt idx="124">
                  <c:v>62500</c:v>
                </c:pt>
                <c:pt idx="125">
                  <c:v>63000</c:v>
                </c:pt>
                <c:pt idx="126">
                  <c:v>63500</c:v>
                </c:pt>
                <c:pt idx="127">
                  <c:v>64000</c:v>
                </c:pt>
                <c:pt idx="128">
                  <c:v>64500</c:v>
                </c:pt>
                <c:pt idx="129">
                  <c:v>65000</c:v>
                </c:pt>
                <c:pt idx="130">
                  <c:v>65500</c:v>
                </c:pt>
                <c:pt idx="131">
                  <c:v>66000</c:v>
                </c:pt>
                <c:pt idx="132">
                  <c:v>66500</c:v>
                </c:pt>
                <c:pt idx="133">
                  <c:v>67000</c:v>
                </c:pt>
                <c:pt idx="134">
                  <c:v>67500</c:v>
                </c:pt>
                <c:pt idx="135">
                  <c:v>68000</c:v>
                </c:pt>
                <c:pt idx="136">
                  <c:v>68500</c:v>
                </c:pt>
                <c:pt idx="137">
                  <c:v>69000</c:v>
                </c:pt>
                <c:pt idx="138">
                  <c:v>69500</c:v>
                </c:pt>
                <c:pt idx="139">
                  <c:v>70000</c:v>
                </c:pt>
                <c:pt idx="140">
                  <c:v>70500</c:v>
                </c:pt>
                <c:pt idx="141">
                  <c:v>71000</c:v>
                </c:pt>
                <c:pt idx="142">
                  <c:v>71500</c:v>
                </c:pt>
                <c:pt idx="143">
                  <c:v>72000</c:v>
                </c:pt>
                <c:pt idx="144">
                  <c:v>72500</c:v>
                </c:pt>
                <c:pt idx="145">
                  <c:v>73000</c:v>
                </c:pt>
                <c:pt idx="146">
                  <c:v>73500</c:v>
                </c:pt>
                <c:pt idx="147">
                  <c:v>74000</c:v>
                </c:pt>
                <c:pt idx="148">
                  <c:v>74500</c:v>
                </c:pt>
                <c:pt idx="149">
                  <c:v>75000</c:v>
                </c:pt>
                <c:pt idx="150">
                  <c:v>75500</c:v>
                </c:pt>
                <c:pt idx="151">
                  <c:v>76000</c:v>
                </c:pt>
                <c:pt idx="152">
                  <c:v>76500</c:v>
                </c:pt>
                <c:pt idx="153">
                  <c:v>77000</c:v>
                </c:pt>
                <c:pt idx="154">
                  <c:v>77500</c:v>
                </c:pt>
                <c:pt idx="155">
                  <c:v>78000</c:v>
                </c:pt>
                <c:pt idx="156">
                  <c:v>78500</c:v>
                </c:pt>
                <c:pt idx="157">
                  <c:v>79000</c:v>
                </c:pt>
                <c:pt idx="158">
                  <c:v>79500</c:v>
                </c:pt>
                <c:pt idx="159">
                  <c:v>80000</c:v>
                </c:pt>
                <c:pt idx="160">
                  <c:v>80500</c:v>
                </c:pt>
                <c:pt idx="161">
                  <c:v>81000</c:v>
                </c:pt>
                <c:pt idx="162">
                  <c:v>81500</c:v>
                </c:pt>
                <c:pt idx="163">
                  <c:v>82000</c:v>
                </c:pt>
                <c:pt idx="164">
                  <c:v>82500</c:v>
                </c:pt>
                <c:pt idx="165">
                  <c:v>83000</c:v>
                </c:pt>
                <c:pt idx="166">
                  <c:v>83500</c:v>
                </c:pt>
                <c:pt idx="167">
                  <c:v>84000</c:v>
                </c:pt>
                <c:pt idx="168">
                  <c:v>84500</c:v>
                </c:pt>
                <c:pt idx="169">
                  <c:v>85000</c:v>
                </c:pt>
                <c:pt idx="170">
                  <c:v>85500</c:v>
                </c:pt>
                <c:pt idx="171">
                  <c:v>86000</c:v>
                </c:pt>
                <c:pt idx="172">
                  <c:v>86500</c:v>
                </c:pt>
                <c:pt idx="173">
                  <c:v>87000</c:v>
                </c:pt>
                <c:pt idx="174">
                  <c:v>87500</c:v>
                </c:pt>
                <c:pt idx="175">
                  <c:v>88000</c:v>
                </c:pt>
                <c:pt idx="176">
                  <c:v>88500</c:v>
                </c:pt>
                <c:pt idx="177">
                  <c:v>89000</c:v>
                </c:pt>
                <c:pt idx="178">
                  <c:v>89500</c:v>
                </c:pt>
                <c:pt idx="179">
                  <c:v>90000</c:v>
                </c:pt>
                <c:pt idx="180">
                  <c:v>90500</c:v>
                </c:pt>
                <c:pt idx="181">
                  <c:v>91000</c:v>
                </c:pt>
                <c:pt idx="182">
                  <c:v>91500</c:v>
                </c:pt>
                <c:pt idx="183">
                  <c:v>92000</c:v>
                </c:pt>
                <c:pt idx="184">
                  <c:v>92500</c:v>
                </c:pt>
                <c:pt idx="185">
                  <c:v>93000</c:v>
                </c:pt>
                <c:pt idx="186">
                  <c:v>93500</c:v>
                </c:pt>
                <c:pt idx="187">
                  <c:v>94000</c:v>
                </c:pt>
                <c:pt idx="188">
                  <c:v>94500</c:v>
                </c:pt>
                <c:pt idx="189">
                  <c:v>95000</c:v>
                </c:pt>
                <c:pt idx="190">
                  <c:v>95500</c:v>
                </c:pt>
                <c:pt idx="191">
                  <c:v>96000</c:v>
                </c:pt>
                <c:pt idx="192">
                  <c:v>96500</c:v>
                </c:pt>
                <c:pt idx="193">
                  <c:v>97000</c:v>
                </c:pt>
                <c:pt idx="194">
                  <c:v>97500</c:v>
                </c:pt>
                <c:pt idx="195">
                  <c:v>98000</c:v>
                </c:pt>
                <c:pt idx="196">
                  <c:v>98500</c:v>
                </c:pt>
                <c:pt idx="197">
                  <c:v>99000</c:v>
                </c:pt>
                <c:pt idx="198">
                  <c:v>99500</c:v>
                </c:pt>
                <c:pt idx="199">
                  <c:v>100000</c:v>
                </c:pt>
                <c:pt idx="200">
                  <c:v>100500</c:v>
                </c:pt>
                <c:pt idx="201">
                  <c:v>101000</c:v>
                </c:pt>
                <c:pt idx="202">
                  <c:v>101500</c:v>
                </c:pt>
                <c:pt idx="203">
                  <c:v>102000</c:v>
                </c:pt>
                <c:pt idx="204">
                  <c:v>102500</c:v>
                </c:pt>
                <c:pt idx="205">
                  <c:v>103000</c:v>
                </c:pt>
                <c:pt idx="206">
                  <c:v>103500</c:v>
                </c:pt>
                <c:pt idx="207">
                  <c:v>104000</c:v>
                </c:pt>
                <c:pt idx="208">
                  <c:v>104500</c:v>
                </c:pt>
                <c:pt idx="209">
                  <c:v>105000</c:v>
                </c:pt>
                <c:pt idx="210">
                  <c:v>105500</c:v>
                </c:pt>
                <c:pt idx="211">
                  <c:v>106000</c:v>
                </c:pt>
                <c:pt idx="212">
                  <c:v>106500</c:v>
                </c:pt>
                <c:pt idx="213">
                  <c:v>107000</c:v>
                </c:pt>
                <c:pt idx="214">
                  <c:v>107500</c:v>
                </c:pt>
                <c:pt idx="215">
                  <c:v>108000</c:v>
                </c:pt>
                <c:pt idx="216">
                  <c:v>108500</c:v>
                </c:pt>
                <c:pt idx="217">
                  <c:v>109000</c:v>
                </c:pt>
                <c:pt idx="218">
                  <c:v>109500</c:v>
                </c:pt>
                <c:pt idx="219">
                  <c:v>110000</c:v>
                </c:pt>
                <c:pt idx="220">
                  <c:v>110500</c:v>
                </c:pt>
                <c:pt idx="221">
                  <c:v>111000</c:v>
                </c:pt>
                <c:pt idx="222">
                  <c:v>111500</c:v>
                </c:pt>
                <c:pt idx="223">
                  <c:v>112000</c:v>
                </c:pt>
                <c:pt idx="224">
                  <c:v>112500</c:v>
                </c:pt>
                <c:pt idx="225">
                  <c:v>113000</c:v>
                </c:pt>
                <c:pt idx="226">
                  <c:v>113500</c:v>
                </c:pt>
                <c:pt idx="227">
                  <c:v>114000</c:v>
                </c:pt>
                <c:pt idx="228">
                  <c:v>114500</c:v>
                </c:pt>
                <c:pt idx="229">
                  <c:v>115000</c:v>
                </c:pt>
                <c:pt idx="230">
                  <c:v>115500</c:v>
                </c:pt>
                <c:pt idx="231">
                  <c:v>116000</c:v>
                </c:pt>
                <c:pt idx="232">
                  <c:v>116500</c:v>
                </c:pt>
                <c:pt idx="233">
                  <c:v>117000</c:v>
                </c:pt>
                <c:pt idx="234">
                  <c:v>117500</c:v>
                </c:pt>
                <c:pt idx="235">
                  <c:v>118000</c:v>
                </c:pt>
                <c:pt idx="236">
                  <c:v>118500</c:v>
                </c:pt>
                <c:pt idx="237">
                  <c:v>119000</c:v>
                </c:pt>
                <c:pt idx="238">
                  <c:v>119500</c:v>
                </c:pt>
                <c:pt idx="239">
                  <c:v>120000</c:v>
                </c:pt>
              </c:numCache>
            </c:numRef>
          </c:val>
        </c:ser>
        <c:ser>
          <c:idx val="1"/>
          <c:order val="1"/>
          <c:tx>
            <c:strRef>
              <c:f>'Założenia i wyniki'!$AK$3</c:f>
              <c:strCache>
                <c:ptCount val="1"/>
                <c:pt idx="0">
                  <c:v>POLISA: Pieniądze w kieszeni inwestora po zaplaceniu opłat i podatku Belki</c:v>
                </c:pt>
              </c:strCache>
            </c:strRef>
          </c:tx>
          <c:spPr>
            <a:ln w="635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239"/>
              <c:layout/>
              <c:showVal val="1"/>
            </c:dLbl>
            <c:delete val="1"/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</c:dLbls>
          <c:val>
            <c:numRef>
              <c:f>'Założenia i wyniki'!$AK$4:$AK$243</c:f>
              <c:numCache>
                <c:formatCode>#,##0.00\ "zł"</c:formatCode>
                <c:ptCount val="240"/>
                <c:pt idx="0">
                  <c:v>492.0365625</c:v>
                </c:pt>
                <c:pt idx="1">
                  <c:v>986.07725142363267</c:v>
                </c:pt>
                <c:pt idx="2">
                  <c:v>1482.1302298283376</c:v>
                </c:pt>
                <c:pt idx="3">
                  <c:v>1980.2036940207072</c:v>
                </c:pt>
                <c:pt idx="4">
                  <c:v>2480.3058736919152</c:v>
                </c:pt>
                <c:pt idx="5">
                  <c:v>2982.4450320536962</c:v>
                </c:pt>
                <c:pt idx="6">
                  <c:v>3486.6294659748801</c:v>
                </c:pt>
                <c:pt idx="7">
                  <c:v>3992.867506118479</c:v>
                </c:pt>
                <c:pt idx="8">
                  <c:v>4500.9456888342638</c:v>
                </c:pt>
                <c:pt idx="9">
                  <c:v>5009.3456969930967</c:v>
                </c:pt>
                <c:pt idx="10">
                  <c:v>5519.4295350601615</c:v>
                </c:pt>
                <c:pt idx="11">
                  <c:v>6031.204061485153</c:v>
                </c:pt>
                <c:pt idx="12">
                  <c:v>6544.6761626530906</c:v>
                </c:pt>
                <c:pt idx="13">
                  <c:v>7059.8527529980965</c:v>
                </c:pt>
                <c:pt idx="14">
                  <c:v>7576.7407751176515</c:v>
                </c:pt>
                <c:pt idx="15">
                  <c:v>8095.3471998873019</c:v>
                </c:pt>
                <c:pt idx="16">
                  <c:v>8615.6790265758427</c:v>
                </c:pt>
                <c:pt idx="17">
                  <c:v>9137.7432829609643</c:v>
                </c:pt>
                <c:pt idx="18">
                  <c:v>9661.5470254453739</c:v>
                </c:pt>
                <c:pt idx="19">
                  <c:v>10187.097339173391</c:v>
                </c:pt>
                <c:pt idx="20">
                  <c:v>10714.401338148013</c:v>
                </c:pt>
                <c:pt idx="21">
                  <c:v>11243.466165348456</c:v>
                </c:pt>
                <c:pt idx="22">
                  <c:v>11774.298992848191</c:v>
                </c:pt>
                <c:pt idx="23">
                  <c:v>12306.907021933435</c:v>
                </c:pt>
                <c:pt idx="24">
                  <c:v>12841.297483222148</c:v>
                </c:pt>
                <c:pt idx="25">
                  <c:v>13377.477636783498</c:v>
                </c:pt>
                <c:pt idx="26">
                  <c:v>13915.454772257823</c:v>
                </c:pt>
                <c:pt idx="27">
                  <c:v>14455.236208977074</c:v>
                </c:pt>
                <c:pt idx="28">
                  <c:v>14996.829296085763</c:v>
                </c:pt>
                <c:pt idx="29">
                  <c:v>15540.241412662383</c:v>
                </c:pt>
                <c:pt idx="30">
                  <c:v>16085.479967841333</c:v>
                </c:pt>
                <c:pt idx="31">
                  <c:v>16632.552400935347</c:v>
                </c:pt>
                <c:pt idx="32">
                  <c:v>17181.466181558404</c:v>
                </c:pt>
                <c:pt idx="33">
                  <c:v>17732.228809749162</c:v>
                </c:pt>
                <c:pt idx="34">
                  <c:v>18284.847816094873</c:v>
                </c:pt>
                <c:pt idx="35">
                  <c:v>18839.330761855803</c:v>
                </c:pt>
                <c:pt idx="36">
                  <c:v>19395.685239090188</c:v>
                </c:pt>
                <c:pt idx="37">
                  <c:v>19953.918870779657</c:v>
                </c:pt>
                <c:pt idx="38">
                  <c:v>20514.039310955202</c:v>
                </c:pt>
                <c:pt idx="39">
                  <c:v>21076.054244823637</c:v>
                </c:pt>
                <c:pt idx="40">
                  <c:v>21639.971388894588</c:v>
                </c:pt>
                <c:pt idx="41">
                  <c:v>22205.79849110798</c:v>
                </c:pt>
                <c:pt idx="42">
                  <c:v>22773.543330962075</c:v>
                </c:pt>
                <c:pt idx="43">
                  <c:v>23343.213719641997</c:v>
                </c:pt>
                <c:pt idx="44">
                  <c:v>23914.817500148816</c:v>
                </c:pt>
                <c:pt idx="45">
                  <c:v>24488.362547429111</c:v>
                </c:pt>
                <c:pt idx="46">
                  <c:v>25063.856768505109</c:v>
                </c:pt>
                <c:pt idx="47">
                  <c:v>25641.308102605322</c:v>
                </c:pt>
                <c:pt idx="48">
                  <c:v>26220.72452129575</c:v>
                </c:pt>
                <c:pt idx="49">
                  <c:v>26802.114028611551</c:v>
                </c:pt>
                <c:pt idx="50">
                  <c:v>27385.484661189341</c:v>
                </c:pt>
                <c:pt idx="51">
                  <c:v>27970.844488399947</c:v>
                </c:pt>
                <c:pt idx="52">
                  <c:v>28558.20161248176</c:v>
                </c:pt>
                <c:pt idx="53">
                  <c:v>29147.564168674602</c:v>
                </c:pt>
                <c:pt idx="54">
                  <c:v>29738.940325354135</c:v>
                </c:pt>
                <c:pt idx="55">
                  <c:v>30332.338284166843</c:v>
                </c:pt>
                <c:pt idx="56">
                  <c:v>30927.766280165539</c:v>
                </c:pt>
                <c:pt idx="57">
                  <c:v>31525.232581945438</c:v>
                </c:pt>
                <c:pt idx="58">
                  <c:v>32124.74549178077</c:v>
                </c:pt>
                <c:pt idx="59">
                  <c:v>32726.313345761981</c:v>
                </c:pt>
                <c:pt idx="60">
                  <c:v>33329.944513933435</c:v>
                </c:pt>
                <c:pt idx="61">
                  <c:v>33935.64740043175</c:v>
                </c:pt>
                <c:pt idx="62">
                  <c:v>34543.430443624631</c:v>
                </c:pt>
                <c:pt idx="63">
                  <c:v>35153.302116250328</c:v>
                </c:pt>
                <c:pt idx="64">
                  <c:v>35765.270925557583</c:v>
                </c:pt>
                <c:pt idx="65">
                  <c:v>36379.345413446237</c:v>
                </c:pt>
                <c:pt idx="66">
                  <c:v>36995.534156608381</c:v>
                </c:pt>
                <c:pt idx="67">
                  <c:v>37613.84576667002</c:v>
                </c:pt>
                <c:pt idx="68">
                  <c:v>38234.288890333381</c:v>
                </c:pt>
                <c:pt idx="69">
                  <c:v>38856.872209519825</c:v>
                </c:pt>
                <c:pt idx="70">
                  <c:v>39481.604441513227</c:v>
                </c:pt>
                <c:pt idx="71">
                  <c:v>40108.494339104065</c:v>
                </c:pt>
                <c:pt idx="72">
                  <c:v>40737.550690734031</c:v>
                </c:pt>
                <c:pt idx="73">
                  <c:v>41368.782320641229</c:v>
                </c:pt>
                <c:pt idx="74">
                  <c:v>42002.198089006</c:v>
                </c:pt>
                <c:pt idx="75">
                  <c:v>42637.80689209728</c:v>
                </c:pt>
                <c:pt idx="76">
                  <c:v>43275.61766241966</c:v>
                </c:pt>
                <c:pt idx="77">
                  <c:v>43915.639368860902</c:v>
                </c:pt>
                <c:pt idx="78">
                  <c:v>44557.881016840198</c:v>
                </c:pt>
                <c:pt idx="79">
                  <c:v>45202.351648456912</c:v>
                </c:pt>
                <c:pt idx="80">
                  <c:v>45849.060342640034</c:v>
                </c:pt>
                <c:pt idx="81">
                  <c:v>46498.01621529815</c:v>
                </c:pt>
                <c:pt idx="82">
                  <c:v>47149.228419470091</c:v>
                </c:pt>
                <c:pt idx="83">
                  <c:v>47802.706145476135</c:v>
                </c:pt>
                <c:pt idx="84">
                  <c:v>48458.458621069927</c:v>
                </c:pt>
                <c:pt idx="85">
                  <c:v>49116.49511159087</c:v>
                </c:pt>
                <c:pt idx="86">
                  <c:v>49776.824920117273</c:v>
                </c:pt>
                <c:pt idx="87">
                  <c:v>50439.457387620023</c:v>
                </c:pt>
                <c:pt idx="88">
                  <c:v>51104.40189311697</c:v>
                </c:pt>
                <c:pt idx="89">
                  <c:v>51771.667853827879</c:v>
                </c:pt>
                <c:pt idx="90">
                  <c:v>52441.264725329995</c:v>
                </c:pt>
                <c:pt idx="91">
                  <c:v>53113.202001714359</c:v>
                </c:pt>
                <c:pt idx="92">
                  <c:v>53787.489215742593</c:v>
                </c:pt>
                <c:pt idx="93">
                  <c:v>54464.135939004467</c:v>
                </c:pt>
                <c:pt idx="94">
                  <c:v>55143.15178207602</c:v>
                </c:pt>
                <c:pt idx="95">
                  <c:v>55824.546394678386</c:v>
                </c:pt>
                <c:pt idx="96">
                  <c:v>56508.329465837211</c:v>
                </c:pt>
                <c:pt idx="97">
                  <c:v>57194.510724042753</c:v>
                </c:pt>
                <c:pt idx="98">
                  <c:v>57883.099937410625</c:v>
                </c:pt>
                <c:pt idx="99">
                  <c:v>58574.106913843185</c:v>
                </c:pt>
                <c:pt idx="100">
                  <c:v>59267.541501191634</c:v>
                </c:pt>
                <c:pt idx="101">
                  <c:v>59963.413587418676</c:v>
                </c:pt>
                <c:pt idx="102">
                  <c:v>60661.733100761936</c:v>
                </c:pt>
                <c:pt idx="103">
                  <c:v>61362.510009897975</c:v>
                </c:pt>
                <c:pt idx="104">
                  <c:v>62065.754324107045</c:v>
                </c:pt>
                <c:pt idx="105">
                  <c:v>62771.476093438418</c:v>
                </c:pt>
                <c:pt idx="106">
                  <c:v>63479.685408876503</c:v>
                </c:pt>
                <c:pt idx="107">
                  <c:v>64190.392402507539</c:v>
                </c:pt>
                <c:pt idx="108">
                  <c:v>64903.607247686996</c:v>
                </c:pt>
                <c:pt idx="109">
                  <c:v>65619.340159207728</c:v>
                </c:pt>
                <c:pt idx="110">
                  <c:v>66337.601393468722</c:v>
                </c:pt>
                <c:pt idx="111">
                  <c:v>67058.401248644484</c:v>
                </c:pt>
                <c:pt idx="112">
                  <c:v>67781.750064855383</c:v>
                </c:pt>
                <c:pt idx="113">
                  <c:v>68507.658224338287</c:v>
                </c:pt>
                <c:pt idx="114">
                  <c:v>69236.136151618295</c:v>
                </c:pt>
                <c:pt idx="115">
                  <c:v>69967.19431368084</c:v>
                </c:pt>
                <c:pt idx="116">
                  <c:v>70700.843220144758</c:v>
                </c:pt>
                <c:pt idx="117">
                  <c:v>71437.093423435814</c:v>
                </c:pt>
                <c:pt idx="118">
                  <c:v>72175.955518961156</c:v>
                </c:pt>
                <c:pt idx="119">
                  <c:v>72917.440145284316</c:v>
                </c:pt>
                <c:pt idx="120">
                  <c:v>73661.557984301093</c:v>
                </c:pt>
                <c:pt idx="121">
                  <c:v>74408.3197614159</c:v>
                </c:pt>
                <c:pt idx="122">
                  <c:v>75157.736245719105</c:v>
                </c:pt>
                <c:pt idx="123">
                  <c:v>75909.818250164957</c:v>
                </c:pt>
                <c:pt idx="124">
                  <c:v>76664.576631750155</c:v>
                </c:pt>
                <c:pt idx="125">
                  <c:v>77422.022291693371</c:v>
                </c:pt>
                <c:pt idx="126">
                  <c:v>78182.166175615217</c:v>
                </c:pt>
                <c:pt idx="127">
                  <c:v>78945.01927371927</c:v>
                </c:pt>
                <c:pt idx="128">
                  <c:v>79710.592620973533</c:v>
                </c:pt>
                <c:pt idx="129">
                  <c:v>80478.897297292831</c:v>
                </c:pt>
                <c:pt idx="130">
                  <c:v>81249.944427721872</c:v>
                </c:pt>
                <c:pt idx="131">
                  <c:v>82023.745182619037</c:v>
                </c:pt>
                <c:pt idx="132">
                  <c:v>82800.31077784099</c:v>
                </c:pt>
                <c:pt idx="133">
                  <c:v>83579.652474927992</c:v>
                </c:pt>
                <c:pt idx="134">
                  <c:v>84361.781581289935</c:v>
                </c:pt>
                <c:pt idx="135">
                  <c:v>85146.709450393202</c:v>
                </c:pt>
                <c:pt idx="136">
                  <c:v>85934.447481948344</c:v>
                </c:pt>
                <c:pt idx="137">
                  <c:v>86725.00712209825</c:v>
                </c:pt>
                <c:pt idx="138">
                  <c:v>87518.399863607454</c:v>
                </c:pt>
                <c:pt idx="139">
                  <c:v>88314.637246051905</c:v>
                </c:pt>
                <c:pt idx="140">
                  <c:v>89113.730856009715</c:v>
                </c:pt>
                <c:pt idx="141">
                  <c:v>89915.692327252589</c:v>
                </c:pt>
                <c:pt idx="142">
                  <c:v>90720.533340938026</c:v>
                </c:pt>
                <c:pt idx="143">
                  <c:v>91528.265625802334</c:v>
                </c:pt>
                <c:pt idx="144">
                  <c:v>92338.900958354425</c:v>
                </c:pt>
                <c:pt idx="145">
                  <c:v>93152.451163070422</c:v>
                </c:pt>
                <c:pt idx="146">
                  <c:v>93968.928112588997</c:v>
                </c:pt>
                <c:pt idx="147">
                  <c:v>94788.343727907588</c:v>
                </c:pt>
                <c:pt idx="148">
                  <c:v>95610.709978579325</c:v>
                </c:pt>
                <c:pt idx="149">
                  <c:v>96436.038882910827</c:v>
                </c:pt>
                <c:pt idx="150">
                  <c:v>97264.342508160786</c:v>
                </c:pt>
                <c:pt idx="151">
                  <c:v>98095.632970739345</c:v>
                </c:pt>
                <c:pt idx="152">
                  <c:v>98929.922436408291</c:v>
                </c:pt>
                <c:pt idx="153">
                  <c:v>99767.223120482071</c:v>
                </c:pt>
                <c:pt idx="154">
                  <c:v>100607.54728802969</c:v>
                </c:pt>
                <c:pt idx="155">
                  <c:v>101450.90725407725</c:v>
                </c:pt>
                <c:pt idx="156">
                  <c:v>102297.31538381151</c:v>
                </c:pt>
                <c:pt idx="157">
                  <c:v>103146.78409278419</c:v>
                </c:pt>
                <c:pt idx="158">
                  <c:v>103999.32584711713</c:v>
                </c:pt>
                <c:pt idx="159">
                  <c:v>104854.95316370815</c:v>
                </c:pt>
                <c:pt idx="160">
                  <c:v>105713.67861043809</c:v>
                </c:pt>
                <c:pt idx="161">
                  <c:v>106575.51480637823</c:v>
                </c:pt>
                <c:pt idx="162">
                  <c:v>107440.47442199895</c:v>
                </c:pt>
                <c:pt idx="163">
                  <c:v>108308.57017937905</c:v>
                </c:pt>
                <c:pt idx="164">
                  <c:v>109179.81485241593</c:v>
                </c:pt>
                <c:pt idx="165">
                  <c:v>110054.22126703667</c:v>
                </c:pt>
                <c:pt idx="166">
                  <c:v>110931.80230140997</c:v>
                </c:pt>
                <c:pt idx="167">
                  <c:v>111812.57088615891</c:v>
                </c:pt>
                <c:pt idx="168">
                  <c:v>112696.54000457461</c:v>
                </c:pt>
                <c:pt idx="169">
                  <c:v>113583.72269283074</c:v>
                </c:pt>
                <c:pt idx="170">
                  <c:v>114474.13204019898</c:v>
                </c:pt>
                <c:pt idx="171">
                  <c:v>115367.78118926521</c:v>
                </c:pt>
                <c:pt idx="172">
                  <c:v>116264.68333614673</c:v>
                </c:pt>
                <c:pt idx="173">
                  <c:v>117164.85173071027</c:v>
                </c:pt>
                <c:pt idx="174">
                  <c:v>118068.29967679092</c:v>
                </c:pt>
                <c:pt idx="175">
                  <c:v>118975.04053241195</c:v>
                </c:pt>
                <c:pt idx="176">
                  <c:v>119885.08771000554</c:v>
                </c:pt>
                <c:pt idx="177">
                  <c:v>120798.45467663434</c:v>
                </c:pt>
                <c:pt idx="178">
                  <c:v>121715.1549542141</c:v>
                </c:pt>
                <c:pt idx="179">
                  <c:v>122635.20211973699</c:v>
                </c:pt>
                <c:pt idx="180">
                  <c:v>123558.60980549593</c:v>
                </c:pt>
                <c:pt idx="181">
                  <c:v>124485.39169930993</c:v>
                </c:pt>
                <c:pt idx="182">
                  <c:v>125415.56154475019</c:v>
                </c:pt>
                <c:pt idx="183">
                  <c:v>126349.13314136713</c:v>
                </c:pt>
                <c:pt idx="184">
                  <c:v>127286.12034491856</c:v>
                </c:pt>
                <c:pt idx="185">
                  <c:v>128226.53706759844</c:v>
                </c:pt>
                <c:pt idx="186">
                  <c:v>129170.39727826692</c:v>
                </c:pt>
                <c:pt idx="187">
                  <c:v>130117.71500268095</c:v>
                </c:pt>
                <c:pt idx="188">
                  <c:v>131068.50432372624</c:v>
                </c:pt>
                <c:pt idx="189">
                  <c:v>132022.77938164983</c:v>
                </c:pt>
                <c:pt idx="190">
                  <c:v>132980.55437429369</c:v>
                </c:pt>
                <c:pt idx="191">
                  <c:v>133941.8435573295</c:v>
                </c:pt>
                <c:pt idx="192">
                  <c:v>134906.66124449394</c:v>
                </c:pt>
                <c:pt idx="193">
                  <c:v>135875.0218078254</c:v>
                </c:pt>
                <c:pt idx="194">
                  <c:v>136846.93967790139</c:v>
                </c:pt>
                <c:pt idx="195">
                  <c:v>137822.42934407693</c:v>
                </c:pt>
                <c:pt idx="196">
                  <c:v>138801.50535472401</c:v>
                </c:pt>
                <c:pt idx="197">
                  <c:v>139784.18231747198</c:v>
                </c:pt>
                <c:pt idx="198">
                  <c:v>140770.47489944883</c:v>
                </c:pt>
                <c:pt idx="199">
                  <c:v>141760.39782752364</c:v>
                </c:pt>
                <c:pt idx="200">
                  <c:v>142753.96588854989</c:v>
                </c:pt>
                <c:pt idx="201">
                  <c:v>143751.19392960967</c:v>
                </c:pt>
                <c:pt idx="202">
                  <c:v>144752.0968582592</c:v>
                </c:pt>
                <c:pt idx="203">
                  <c:v>145756.68964277499</c:v>
                </c:pt>
                <c:pt idx="204">
                  <c:v>146764.98731240124</c:v>
                </c:pt>
                <c:pt idx="205">
                  <c:v>147777.00495759805</c:v>
                </c:pt>
                <c:pt idx="206">
                  <c:v>148792.75773029096</c:v>
                </c:pt>
                <c:pt idx="207">
                  <c:v>149812.26084412116</c:v>
                </c:pt>
                <c:pt idx="208">
                  <c:v>150835.52957469688</c:v>
                </c:pt>
                <c:pt idx="209">
                  <c:v>151862.57925984581</c:v>
                </c:pt>
                <c:pt idx="210">
                  <c:v>152893.42529986857</c:v>
                </c:pt>
                <c:pt idx="211">
                  <c:v>153928.08315779309</c:v>
                </c:pt>
                <c:pt idx="212">
                  <c:v>154966.56835963015</c:v>
                </c:pt>
                <c:pt idx="213">
                  <c:v>156008.89649462997</c:v>
                </c:pt>
                <c:pt idx="214">
                  <c:v>157055.08321553966</c:v>
                </c:pt>
                <c:pt idx="215">
                  <c:v>158105.14423886198</c:v>
                </c:pt>
                <c:pt idx="216">
                  <c:v>159159.09534511488</c:v>
                </c:pt>
                <c:pt idx="217">
                  <c:v>160216.95237909246</c:v>
                </c:pt>
                <c:pt idx="218">
                  <c:v>161278.73125012656</c:v>
                </c:pt>
                <c:pt idx="219">
                  <c:v>162344.44793234972</c:v>
                </c:pt>
                <c:pt idx="220">
                  <c:v>163414.11846495917</c:v>
                </c:pt>
                <c:pt idx="221">
                  <c:v>164487.75895248173</c:v>
                </c:pt>
                <c:pt idx="222">
                  <c:v>165565.38556504005</c:v>
                </c:pt>
                <c:pt idx="223">
                  <c:v>166647.01453861964</c:v>
                </c:pt>
                <c:pt idx="224">
                  <c:v>167732.66217533723</c:v>
                </c:pt>
                <c:pt idx="225">
                  <c:v>168822.34484371016</c:v>
                </c:pt>
                <c:pt idx="226">
                  <c:v>169916.07897892673</c:v>
                </c:pt>
                <c:pt idx="227">
                  <c:v>171013.88108311774</c:v>
                </c:pt>
                <c:pt idx="228">
                  <c:v>172115.76772562944</c:v>
                </c:pt>
                <c:pt idx="229">
                  <c:v>173221.75554329687</c:v>
                </c:pt>
                <c:pt idx="230">
                  <c:v>174331.86124071915</c:v>
                </c:pt>
                <c:pt idx="231">
                  <c:v>175446.10159053525</c:v>
                </c:pt>
                <c:pt idx="232">
                  <c:v>176564.49343370119</c:v>
                </c:pt>
                <c:pt idx="233">
                  <c:v>177687.05367976835</c:v>
                </c:pt>
                <c:pt idx="234">
                  <c:v>178813.79930716276</c:v>
                </c:pt>
                <c:pt idx="235">
                  <c:v>179944.74736346572</c:v>
                </c:pt>
                <c:pt idx="236">
                  <c:v>181079.91496569556</c:v>
                </c:pt>
                <c:pt idx="237">
                  <c:v>182219.31930059023</c:v>
                </c:pt>
                <c:pt idx="238">
                  <c:v>183362.97762489144</c:v>
                </c:pt>
                <c:pt idx="239">
                  <c:v>184510.90726562982</c:v>
                </c:pt>
              </c:numCache>
            </c:numRef>
          </c:val>
        </c:ser>
        <c:ser>
          <c:idx val="2"/>
          <c:order val="2"/>
          <c:tx>
            <c:strRef>
              <c:f>'Założenia i wyniki'!$BG$3</c:f>
              <c:strCache>
                <c:ptCount val="1"/>
                <c:pt idx="0">
                  <c:v>POZA POLISĄ i Z POBIERANYM PODATKIEM: Pieniądze w kieszeni inwestora</c:v>
                </c:pt>
              </c:strCache>
            </c:strRef>
          </c:tx>
          <c:spPr>
            <a:ln w="635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239"/>
              <c:layout/>
              <c:showVal val="1"/>
            </c:dLbl>
            <c:delete val="1"/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</c:dLbls>
          <c:val>
            <c:numRef>
              <c:f>'Założenia i wyniki'!$BG$4:$BG$243</c:f>
              <c:numCache>
                <c:formatCode>#,##0.00\ "zł"</c:formatCode>
                <c:ptCount val="240"/>
                <c:pt idx="0">
                  <c:v>492.85833333333335</c:v>
                </c:pt>
                <c:pt idx="1">
                  <c:v>988.5916736111111</c:v>
                </c:pt>
                <c:pt idx="2">
                  <c:v>1487.2167917071761</c:v>
                </c:pt>
                <c:pt idx="3">
                  <c:v>1988.7505563254679</c:v>
                </c:pt>
                <c:pt idx="4">
                  <c:v>2493.2099345707002</c:v>
                </c:pt>
                <c:pt idx="5">
                  <c:v>3000.4957139431135</c:v>
                </c:pt>
                <c:pt idx="6">
                  <c:v>3508.8888556077818</c:v>
                </c:pt>
                <c:pt idx="7">
                  <c:v>4019.6934572654936</c:v>
                </c:pt>
                <c:pt idx="8">
                  <c:v>4532.9235857662088</c:v>
                </c:pt>
                <c:pt idx="9">
                  <c:v>5048.5933900165119</c:v>
                </c:pt>
                <c:pt idx="10">
                  <c:v>5566.7171014582746</c:v>
                </c:pt>
                <c:pt idx="11">
                  <c:v>6087.3090345501141</c:v>
                </c:pt>
                <c:pt idx="12">
                  <c:v>6610.2868197383632</c:v>
                </c:pt>
                <c:pt idx="13">
                  <c:v>7135.761142006877</c:v>
                </c:pt>
                <c:pt idx="14">
                  <c:v>7663.7465644886242</c:v>
                </c:pt>
                <c:pt idx="15">
                  <c:v>8194.2577352681819</c:v>
                </c:pt>
                <c:pt idx="16">
                  <c:v>8727.3093878772852</c:v>
                </c:pt>
                <c:pt idx="17">
                  <c:v>9262.9163417932759</c:v>
                </c:pt>
                <c:pt idx="18">
                  <c:v>9801.0935029404445</c:v>
                </c:pt>
                <c:pt idx="19">
                  <c:v>10341.855864194304</c:v>
                </c:pt>
                <c:pt idx="20">
                  <c:v>10885.21850588881</c:v>
                </c:pt>
                <c:pt idx="21">
                  <c:v>11431.196596326536</c:v>
                </c:pt>
                <c:pt idx="22">
                  <c:v>11979.805392291813</c:v>
                </c:pt>
                <c:pt idx="23">
                  <c:v>12531.060239566888</c:v>
                </c:pt>
                <c:pt idx="24">
                  <c:v>13084.484749198842</c:v>
                </c:pt>
                <c:pt idx="25">
                  <c:v>13640.583401803649</c:v>
                </c:pt>
                <c:pt idx="26">
                  <c:v>14199.37179654865</c:v>
                </c:pt>
                <c:pt idx="27">
                  <c:v>14760.86562359633</c:v>
                </c:pt>
                <c:pt idx="28">
                  <c:v>15325.080664635121</c:v>
                </c:pt>
                <c:pt idx="29">
                  <c:v>15892.032793413307</c:v>
                </c:pt>
                <c:pt idx="30">
                  <c:v>16461.737976276036</c:v>
                </c:pt>
                <c:pt idx="31">
                  <c:v>17034.212272705459</c:v>
                </c:pt>
                <c:pt idx="32">
                  <c:v>17609.471835864057</c:v>
                </c:pt>
                <c:pt idx="33">
                  <c:v>18187.532913141073</c:v>
                </c:pt>
                <c:pt idx="34">
                  <c:v>18768.411846702213</c:v>
                </c:pt>
                <c:pt idx="35">
                  <c:v>19352.125074042451</c:v>
                </c:pt>
                <c:pt idx="36">
                  <c:v>19937.7791150173</c:v>
                </c:pt>
                <c:pt idx="37">
                  <c:v>20526.295304564504</c:v>
                </c:pt>
                <c:pt idx="38">
                  <c:v>21117.690338550736</c:v>
                </c:pt>
                <c:pt idx="39">
                  <c:v>21711.981010235217</c:v>
                </c:pt>
                <c:pt idx="40">
                  <c:v>22309.184210837859</c:v>
                </c:pt>
                <c:pt idx="41">
                  <c:v>22909.316930110683</c:v>
                </c:pt>
                <c:pt idx="42">
                  <c:v>23512.396256912598</c:v>
                </c:pt>
                <c:pt idx="43">
                  <c:v>24118.439379787524</c:v>
                </c:pt>
                <c:pt idx="44">
                  <c:v>24727.463587545888</c:v>
                </c:pt>
                <c:pt idx="45">
                  <c:v>25339.486269849505</c:v>
                </c:pt>
                <c:pt idx="46">
                  <c:v>25954.524917799899</c:v>
                </c:pt>
                <c:pt idx="47">
                  <c:v>26572.597124530002</c:v>
                </c:pt>
                <c:pt idx="48">
                  <c:v>27192.367895943407</c:v>
                </c:pt>
                <c:pt idx="49">
                  <c:v>27815.199830190057</c:v>
                </c:pt>
                <c:pt idx="50">
                  <c:v>28441.110784053144</c:v>
                </c:pt>
                <c:pt idx="51">
                  <c:v>29070.118718480429</c:v>
                </c:pt>
                <c:pt idx="52">
                  <c:v>29702.24169919188</c:v>
                </c:pt>
                <c:pt idx="53">
                  <c:v>30337.497897290814</c:v>
                </c:pt>
                <c:pt idx="54">
                  <c:v>30975.905589878654</c:v>
                </c:pt>
                <c:pt idx="55">
                  <c:v>31617.483160673259</c:v>
                </c:pt>
                <c:pt idx="56">
                  <c:v>32262.24910063083</c:v>
                </c:pt>
                <c:pt idx="57">
                  <c:v>32910.222008571494</c:v>
                </c:pt>
                <c:pt idx="58">
                  <c:v>33561.42059180847</c:v>
                </c:pt>
                <c:pt idx="59">
                  <c:v>34215.863666780999</c:v>
                </c:pt>
                <c:pt idx="60">
                  <c:v>34871.748872606542</c:v>
                </c:pt>
                <c:pt idx="61">
                  <c:v>35530.905908799396</c:v>
                </c:pt>
                <c:pt idx="62">
                  <c:v>36193.35386103671</c:v>
                </c:pt>
                <c:pt idx="63">
                  <c:v>36859.111926328747</c:v>
                </c:pt>
                <c:pt idx="64">
                  <c:v>37528.199413668313</c:v>
                </c:pt>
                <c:pt idx="65">
                  <c:v>38200.635744684034</c:v>
                </c:pt>
                <c:pt idx="66">
                  <c:v>38876.440454297343</c:v>
                </c:pt>
                <c:pt idx="67">
                  <c:v>39555.633191383393</c:v>
                </c:pt>
                <c:pt idx="68">
                  <c:v>40238.233719435782</c:v>
                </c:pt>
                <c:pt idx="69">
                  <c:v>40924.261917235141</c:v>
                </c:pt>
                <c:pt idx="70">
                  <c:v>41613.737779521667</c:v>
                </c:pt>
                <c:pt idx="71">
                  <c:v>42306.681417671527</c:v>
                </c:pt>
                <c:pt idx="72">
                  <c:v>43000.795737370026</c:v>
                </c:pt>
                <c:pt idx="73">
                  <c:v>43698.404890600097</c:v>
                </c:pt>
                <c:pt idx="74">
                  <c:v>44399.529263890676</c:v>
                </c:pt>
                <c:pt idx="75">
                  <c:v>45104.189362692123</c:v>
                </c:pt>
                <c:pt idx="76">
                  <c:v>45812.405812069912</c:v>
                </c:pt>
                <c:pt idx="77">
                  <c:v>46524.199357402395</c:v>
                </c:pt>
                <c:pt idx="78">
                  <c:v>47239.59086508266</c:v>
                </c:pt>
                <c:pt idx="79">
                  <c:v>47958.601323224386</c:v>
                </c:pt>
                <c:pt idx="80">
                  <c:v>48681.251842371938</c:v>
                </c:pt>
                <c:pt idx="81">
                  <c:v>49407.563656214523</c:v>
                </c:pt>
                <c:pt idx="82">
                  <c:v>50137.558122304523</c:v>
                </c:pt>
                <c:pt idx="83">
                  <c:v>50871.256722780039</c:v>
                </c:pt>
                <c:pt idx="84">
                  <c:v>51605.838660795176</c:v>
                </c:pt>
                <c:pt idx="85">
                  <c:v>52344.151493448735</c:v>
                </c:pt>
                <c:pt idx="86">
                  <c:v>53086.216984292769</c:v>
                </c:pt>
                <c:pt idx="87">
                  <c:v>53832.057023833397</c:v>
                </c:pt>
                <c:pt idx="88">
                  <c:v>54581.693630271344</c:v>
                </c:pt>
                <c:pt idx="89">
                  <c:v>55335.148950246839</c:v>
                </c:pt>
                <c:pt idx="90">
                  <c:v>56092.445259588865</c:v>
                </c:pt>
                <c:pt idx="91">
                  <c:v>56853.604964068712</c:v>
                </c:pt>
                <c:pt idx="92">
                  <c:v>57618.650600158035</c:v>
                </c:pt>
                <c:pt idx="93">
                  <c:v>58387.604835791208</c:v>
                </c:pt>
                <c:pt idx="94">
                  <c:v>59160.490471132238</c:v>
                </c:pt>
                <c:pt idx="95">
                  <c:v>59937.3304393461</c:v>
                </c:pt>
                <c:pt idx="96">
                  <c:v>60714.749575672009</c:v>
                </c:pt>
                <c:pt idx="97">
                  <c:v>61496.149490293159</c:v>
                </c:pt>
                <c:pt idx="98">
                  <c:v>62281.553404416256</c:v>
                </c:pt>
                <c:pt idx="99">
                  <c:v>63070.984674705076</c:v>
                </c:pt>
                <c:pt idx="100">
                  <c:v>63864.466794070584</c:v>
                </c:pt>
                <c:pt idx="101">
                  <c:v>64662.023392465722</c:v>
                </c:pt>
                <c:pt idx="102">
                  <c:v>65463.678237684828</c:v>
                </c:pt>
                <c:pt idx="103">
                  <c:v>66269.45523616772</c:v>
                </c:pt>
                <c:pt idx="104">
                  <c:v>67079.378433808408</c:v>
                </c:pt>
                <c:pt idx="105">
                  <c:v>67893.47201676869</c:v>
                </c:pt>
                <c:pt idx="106">
                  <c:v>68711.760312296232</c:v>
                </c:pt>
                <c:pt idx="107">
                  <c:v>69534.267789547695</c:v>
                </c:pt>
                <c:pt idx="108">
                  <c:v>70357.03245485331</c:v>
                </c:pt>
                <c:pt idx="109">
                  <c:v>71184.042414039868</c:v>
                </c:pt>
                <c:pt idx="110">
                  <c:v>72015.322431321692</c:v>
                </c:pt>
                <c:pt idx="111">
                  <c:v>72850.897415370986</c:v>
                </c:pt>
                <c:pt idx="112">
                  <c:v>73690.792420160564</c:v>
                </c:pt>
                <c:pt idx="113">
                  <c:v>74535.032645811414</c:v>
                </c:pt>
                <c:pt idx="114">
                  <c:v>75383.643439445237</c:v>
                </c:pt>
                <c:pt idx="115">
                  <c:v>76236.650296041917</c:v>
                </c:pt>
                <c:pt idx="116">
                  <c:v>77094.078859302084</c:v>
                </c:pt>
                <c:pt idx="117">
                  <c:v>77955.954922514604</c:v>
                </c:pt>
                <c:pt idx="118">
                  <c:v>78822.30442942919</c:v>
                </c:pt>
                <c:pt idx="119">
                  <c:v>79693.153475134095</c:v>
                </c:pt>
                <c:pt idx="120">
                  <c:v>80563.918875304094</c:v>
                </c:pt>
                <c:pt idx="121">
                  <c:v>81439.209573641769</c:v>
                </c:pt>
                <c:pt idx="122">
                  <c:v>82319.05196771973</c:v>
                </c:pt>
                <c:pt idx="123">
                  <c:v>83203.472609096498</c:v>
                </c:pt>
                <c:pt idx="124">
                  <c:v>84092.498204214615</c:v>
                </c:pt>
                <c:pt idx="125">
                  <c:v>84986.155615304262</c:v>
                </c:pt>
                <c:pt idx="126">
                  <c:v>85884.471861291924</c:v>
                </c:pt>
                <c:pt idx="127">
                  <c:v>86787.474118714526</c:v>
                </c:pt>
                <c:pt idx="128">
                  <c:v>87695.189722638752</c:v>
                </c:pt>
                <c:pt idx="129">
                  <c:v>88607.646167585859</c:v>
                </c:pt>
                <c:pt idx="130">
                  <c:v>89524.871108461841</c:v>
                </c:pt>
                <c:pt idx="131">
                  <c:v>90446.892361492937</c:v>
                </c:pt>
                <c:pt idx="132">
                  <c:v>91368.469177900988</c:v>
                </c:pt>
                <c:pt idx="133">
                  <c:v>92294.867692404761</c:v>
                </c:pt>
                <c:pt idx="134">
                  <c:v>93226.116031576472</c:v>
                </c:pt>
                <c:pt idx="135">
                  <c:v>94162.242486060015</c:v>
                </c:pt>
                <c:pt idx="136">
                  <c:v>95103.275511528045</c:v>
                </c:pt>
                <c:pt idx="137">
                  <c:v>96049.243729644644</c:v>
                </c:pt>
                <c:pt idx="138">
                  <c:v>97000.175929033576</c:v>
                </c:pt>
                <c:pt idx="139">
                  <c:v>97956.101066252289</c:v>
                </c:pt>
                <c:pt idx="140">
                  <c:v>98917.048266771439</c:v>
                </c:pt>
                <c:pt idx="141">
                  <c:v>99883.046825960279</c:v>
                </c:pt>
                <c:pt idx="142">
                  <c:v>100854.12621007772</c:v>
                </c:pt>
                <c:pt idx="143">
                  <c:v>101830.3160572692</c:v>
                </c:pt>
                <c:pt idx="144">
                  <c:v>102805.67955063979</c:v>
                </c:pt>
                <c:pt idx="145">
                  <c:v>103786.17849772172</c:v>
                </c:pt>
                <c:pt idx="146">
                  <c:v>104771.84285532829</c:v>
                </c:pt>
                <c:pt idx="147">
                  <c:v>105762.70275502089</c:v>
                </c:pt>
                <c:pt idx="148">
                  <c:v>106758.78850412837</c:v>
                </c:pt>
                <c:pt idx="149">
                  <c:v>107760.13058677231</c:v>
                </c:pt>
                <c:pt idx="150">
                  <c:v>108766.75966489835</c:v>
                </c:pt>
                <c:pt idx="151">
                  <c:v>109778.70657931344</c:v>
                </c:pt>
                <c:pt idx="152">
                  <c:v>110796.00235072929</c:v>
                </c:pt>
                <c:pt idx="153">
                  <c:v>111818.67818081174</c:v>
                </c:pt>
                <c:pt idx="154">
                  <c:v>112846.76545323634</c:v>
                </c:pt>
                <c:pt idx="155">
                  <c:v>113880.29573475008</c:v>
                </c:pt>
                <c:pt idx="156">
                  <c:v>114912.59538209677</c:v>
                </c:pt>
                <c:pt idx="157">
                  <c:v>115950.36261071966</c:v>
                </c:pt>
                <c:pt idx="158">
                  <c:v>116993.62931484284</c:v>
                </c:pt>
                <c:pt idx="159">
                  <c:v>118042.42757474007</c:v>
                </c:pt>
                <c:pt idx="160">
                  <c:v>119096.78965782005</c:v>
                </c:pt>
                <c:pt idx="161">
                  <c:v>120156.74801971798</c:v>
                </c:pt>
                <c:pt idx="162">
                  <c:v>121222.33530539364</c:v>
                </c:pt>
                <c:pt idx="163">
                  <c:v>122293.58435023576</c:v>
                </c:pt>
                <c:pt idx="164">
                  <c:v>123370.52818117279</c:v>
                </c:pt>
                <c:pt idx="165">
                  <c:v>124453.20001779028</c:v>
                </c:pt>
                <c:pt idx="166">
                  <c:v>125541.6332734547</c:v>
                </c:pt>
                <c:pt idx="167">
                  <c:v>126635.86155644385</c:v>
                </c:pt>
                <c:pt idx="168">
                  <c:v>127728.43125229805</c:v>
                </c:pt>
                <c:pt idx="169">
                  <c:v>128826.8201047114</c:v>
                </c:pt>
                <c:pt idx="170">
                  <c:v>129931.06205876383</c:v>
                </c:pt>
                <c:pt idx="171">
                  <c:v>131041.19125754823</c:v>
                </c:pt>
                <c:pt idx="172">
                  <c:v>132157.24204332553</c:v>
                </c:pt>
                <c:pt idx="173">
                  <c:v>133279.24895868654</c:v>
                </c:pt>
                <c:pt idx="174">
                  <c:v>134407.24674772049</c:v>
                </c:pt>
                <c:pt idx="175">
                  <c:v>135541.27035719046</c:v>
                </c:pt>
                <c:pt idx="176">
                  <c:v>136681.35493771569</c:v>
                </c:pt>
                <c:pt idx="177">
                  <c:v>137827.53584496063</c:v>
                </c:pt>
                <c:pt idx="178">
                  <c:v>138979.84864083116</c:v>
                </c:pt>
                <c:pt idx="179">
                  <c:v>140138.32909467764</c:v>
                </c:pt>
                <c:pt idx="180">
                  <c:v>141294.69794964997</c:v>
                </c:pt>
                <c:pt idx="181">
                  <c:v>142457.25812294302</c:v>
                </c:pt>
                <c:pt idx="182">
                  <c:v>143626.04573058026</c:v>
                </c:pt>
                <c:pt idx="183">
                  <c:v>144801.09709926203</c:v>
                </c:pt>
                <c:pt idx="184">
                  <c:v>145982.44876759447</c:v>
                </c:pt>
                <c:pt idx="185">
                  <c:v>147170.1374873255</c:v>
                </c:pt>
                <c:pt idx="186">
                  <c:v>148364.2002245883</c:v>
                </c:pt>
                <c:pt idx="187">
                  <c:v>149564.67416115181</c:v>
                </c:pt>
                <c:pt idx="188">
                  <c:v>150771.59669567857</c:v>
                </c:pt>
                <c:pt idx="189">
                  <c:v>151985.00544499012</c:v>
                </c:pt>
                <c:pt idx="190">
                  <c:v>153204.93824533929</c:v>
                </c:pt>
                <c:pt idx="191">
                  <c:v>154431.43315369051</c:v>
                </c:pt>
                <c:pt idx="192">
                  <c:v>155655.33692534169</c:v>
                </c:pt>
                <c:pt idx="193">
                  <c:v>156885.82596899421</c:v>
                </c:pt>
                <c:pt idx="194">
                  <c:v>158122.93869873465</c:v>
                </c:pt>
                <c:pt idx="195">
                  <c:v>159366.71375273191</c:v>
                </c:pt>
                <c:pt idx="196">
                  <c:v>160617.18999454417</c:v>
                </c:pt>
                <c:pt idx="197">
                  <c:v>161874.40651443368</c:v>
                </c:pt>
                <c:pt idx="198">
                  <c:v>163138.4026306892</c:v>
                </c:pt>
                <c:pt idx="199">
                  <c:v>164409.21789095621</c:v>
                </c:pt>
                <c:pt idx="200">
                  <c:v>165686.8920735748</c:v>
                </c:pt>
                <c:pt idx="201">
                  <c:v>166971.4651889253</c:v>
                </c:pt>
                <c:pt idx="202">
                  <c:v>168262.97748078202</c:v>
                </c:pt>
                <c:pt idx="203">
                  <c:v>169561.46942767457</c:v>
                </c:pt>
                <c:pt idx="204">
                  <c:v>170856.86262072035</c:v>
                </c:pt>
                <c:pt idx="205">
                  <c:v>172159.2581073922</c:v>
                </c:pt>
                <c:pt idx="206">
                  <c:v>173468.696734403</c:v>
                </c:pt>
                <c:pt idx="207">
                  <c:v>174785.21958673801</c:v>
                </c:pt>
                <c:pt idx="208">
                  <c:v>176108.86798904499</c:v>
                </c:pt>
                <c:pt idx="209">
                  <c:v>177439.68350703208</c:v>
                </c:pt>
                <c:pt idx="210">
                  <c:v>178777.70794887407</c:v>
                </c:pt>
                <c:pt idx="211">
                  <c:v>180122.98336662684</c:v>
                </c:pt>
                <c:pt idx="212">
                  <c:v>181475.55205764982</c:v>
                </c:pt>
                <c:pt idx="213">
                  <c:v>182835.45656603712</c:v>
                </c:pt>
                <c:pt idx="214">
                  <c:v>184202.73968405667</c:v>
                </c:pt>
                <c:pt idx="215">
                  <c:v>185577.44445359797</c:v>
                </c:pt>
                <c:pt idx="216">
                  <c:v>186948.51312864124</c:v>
                </c:pt>
                <c:pt idx="217">
                  <c:v>188327.02553762225</c:v>
                </c:pt>
                <c:pt idx="218">
                  <c:v>189713.02510232231</c:v>
                </c:pt>
                <c:pt idx="219">
                  <c:v>191106.55549781644</c:v>
                </c:pt>
                <c:pt idx="220">
                  <c:v>192507.660653951</c:v>
                </c:pt>
                <c:pt idx="221">
                  <c:v>193916.38475682962</c:v>
                </c:pt>
                <c:pt idx="222">
                  <c:v>195332.77225030836</c:v>
                </c:pt>
                <c:pt idx="223">
                  <c:v>196756.8678374991</c:v>
                </c:pt>
                <c:pt idx="224">
                  <c:v>198188.71648228177</c:v>
                </c:pt>
                <c:pt idx="225">
                  <c:v>199628.36341082567</c:v>
                </c:pt>
                <c:pt idx="226">
                  <c:v>201075.85411311942</c:v>
                </c:pt>
                <c:pt idx="227">
                  <c:v>202531.2343445099</c:v>
                </c:pt>
                <c:pt idx="228">
                  <c:v>203982.40967678771</c:v>
                </c:pt>
                <c:pt idx="229">
                  <c:v>205441.49603183713</c:v>
                </c:pt>
                <c:pt idx="230">
                  <c:v>206908.53955729102</c:v>
                </c:pt>
                <c:pt idx="231">
                  <c:v>208383.58666997671</c:v>
                </c:pt>
                <c:pt idx="232">
                  <c:v>209866.68405748639</c:v>
                </c:pt>
                <c:pt idx="233">
                  <c:v>211357.87867975657</c:v>
                </c:pt>
                <c:pt idx="234">
                  <c:v>212857.21777065666</c:v>
                </c:pt>
                <c:pt idx="235">
                  <c:v>214364.74883958697</c:v>
                </c:pt>
                <c:pt idx="236">
                  <c:v>215880.51967308606</c:v>
                </c:pt>
                <c:pt idx="237">
                  <c:v>217404.57833644724</c:v>
                </c:pt>
                <c:pt idx="238">
                  <c:v>218936.9731753447</c:v>
                </c:pt>
                <c:pt idx="239">
                  <c:v>220477.75281746904</c:v>
                </c:pt>
              </c:numCache>
            </c:numRef>
          </c:val>
        </c:ser>
        <c:marker val="1"/>
        <c:axId val="79676160"/>
        <c:axId val="79677696"/>
      </c:lineChart>
      <c:catAx>
        <c:axId val="79676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pl-PL"/>
          </a:p>
        </c:txPr>
        <c:crossAx val="79677696"/>
        <c:crosses val="autoZero"/>
        <c:auto val="1"/>
        <c:lblAlgn val="ctr"/>
        <c:lblOffset val="100"/>
      </c:catAx>
      <c:valAx>
        <c:axId val="79677696"/>
        <c:scaling>
          <c:orientation val="minMax"/>
        </c:scaling>
        <c:axPos val="l"/>
        <c:majorGridlines/>
        <c:numFmt formatCode="#,##0.00\ &quot;zł&quot;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pl-PL"/>
          </a:p>
        </c:txPr>
        <c:crossAx val="79676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1238920946659692E-2"/>
          <c:y val="0.1368955370170134"/>
          <c:w val="0.8494198459487694"/>
          <c:h val="0.16765808657128226"/>
        </c:manualLayout>
      </c:layout>
      <c:txPr>
        <a:bodyPr/>
        <a:lstStyle/>
        <a:p>
          <a:pPr>
            <a:defRPr sz="1100"/>
          </a:pPr>
          <a:endParaRPr lang="pl-PL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anchor="t" anchorCtr="1"/>
          <a:lstStyle/>
          <a:p>
            <a:pPr algn="ctr">
              <a:defRPr/>
            </a:pPr>
            <a:r>
              <a:rPr lang="pl-PL" sz="1600"/>
              <a:t>Ile</a:t>
            </a:r>
            <a:r>
              <a:rPr lang="pl-PL" sz="1600" baseline="0"/>
              <a:t> zostanie dla Ciebie pieniędzy? P</a:t>
            </a:r>
            <a:r>
              <a:rPr lang="pl-PL" sz="1600"/>
              <a:t>olisa inwestycyjna vs bezpośrednio w fundusze inwestycyjne.</a:t>
            </a:r>
          </a:p>
          <a:p>
            <a:pPr algn="ctr">
              <a:defRPr/>
            </a:pPr>
            <a:r>
              <a:rPr lang="pl-PL" sz="1600" baseline="0"/>
              <a:t>(podatek Belki pobrany na końcu)</a:t>
            </a:r>
            <a:endParaRPr lang="pl-PL" sz="1600"/>
          </a:p>
        </c:rich>
      </c:tx>
      <c:layout>
        <c:manualLayout>
          <c:xMode val="edge"/>
          <c:yMode val="edge"/>
          <c:x val="0.10966026847391651"/>
          <c:y val="0"/>
        </c:manualLayout>
      </c:layout>
    </c:title>
    <c:plotArea>
      <c:layout>
        <c:manualLayout>
          <c:layoutTarget val="inner"/>
          <c:xMode val="edge"/>
          <c:yMode val="edge"/>
          <c:x val="0.14180317300458767"/>
          <c:y val="0.31716561607184618"/>
          <c:w val="0.80533372182859431"/>
          <c:h val="0.59247322834645599"/>
        </c:manualLayout>
      </c:layout>
      <c:lineChart>
        <c:grouping val="standard"/>
        <c:ser>
          <c:idx val="0"/>
          <c:order val="0"/>
          <c:tx>
            <c:strRef>
              <c:f>'Założenia i wyniki'!$O$3</c:f>
              <c:strCache>
                <c:ptCount val="1"/>
                <c:pt idx="0">
                  <c:v>Suma wpłaconych składek regularnych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239"/>
              <c:layout>
                <c:manualLayout>
                  <c:x val="-1.7739131406457043E-2"/>
                  <c:y val="9.3842880152240418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400"/>
                </a:pPr>
                <a:endParaRPr lang="pl-PL"/>
              </a:p>
            </c:txPr>
          </c:dLbls>
          <c:val>
            <c:numRef>
              <c:f>'Założenia i wyniki'!$O$4:$O$243</c:f>
              <c:numCache>
                <c:formatCode>#,##0.00\ "zł"</c:formatCode>
                <c:ptCount val="24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  <c:pt idx="32">
                  <c:v>16500</c:v>
                </c:pt>
                <c:pt idx="33">
                  <c:v>17000</c:v>
                </c:pt>
                <c:pt idx="34">
                  <c:v>17500</c:v>
                </c:pt>
                <c:pt idx="35">
                  <c:v>18000</c:v>
                </c:pt>
                <c:pt idx="36">
                  <c:v>18500</c:v>
                </c:pt>
                <c:pt idx="37">
                  <c:v>19000</c:v>
                </c:pt>
                <c:pt idx="38">
                  <c:v>19500</c:v>
                </c:pt>
                <c:pt idx="39">
                  <c:v>20000</c:v>
                </c:pt>
                <c:pt idx="40">
                  <c:v>20500</c:v>
                </c:pt>
                <c:pt idx="41">
                  <c:v>21000</c:v>
                </c:pt>
                <c:pt idx="42">
                  <c:v>21500</c:v>
                </c:pt>
                <c:pt idx="43">
                  <c:v>22000</c:v>
                </c:pt>
                <c:pt idx="44">
                  <c:v>22500</c:v>
                </c:pt>
                <c:pt idx="45">
                  <c:v>23000</c:v>
                </c:pt>
                <c:pt idx="46">
                  <c:v>23500</c:v>
                </c:pt>
                <c:pt idx="47">
                  <c:v>24000</c:v>
                </c:pt>
                <c:pt idx="48">
                  <c:v>24500</c:v>
                </c:pt>
                <c:pt idx="49">
                  <c:v>25000</c:v>
                </c:pt>
                <c:pt idx="50">
                  <c:v>25500</c:v>
                </c:pt>
                <c:pt idx="51">
                  <c:v>26000</c:v>
                </c:pt>
                <c:pt idx="52">
                  <c:v>26500</c:v>
                </c:pt>
                <c:pt idx="53">
                  <c:v>27000</c:v>
                </c:pt>
                <c:pt idx="54">
                  <c:v>27500</c:v>
                </c:pt>
                <c:pt idx="55">
                  <c:v>28000</c:v>
                </c:pt>
                <c:pt idx="56">
                  <c:v>28500</c:v>
                </c:pt>
                <c:pt idx="57">
                  <c:v>29000</c:v>
                </c:pt>
                <c:pt idx="58">
                  <c:v>29500</c:v>
                </c:pt>
                <c:pt idx="59">
                  <c:v>30000</c:v>
                </c:pt>
                <c:pt idx="60">
                  <c:v>30500</c:v>
                </c:pt>
                <c:pt idx="61">
                  <c:v>31000</c:v>
                </c:pt>
                <c:pt idx="62">
                  <c:v>31500</c:v>
                </c:pt>
                <c:pt idx="63">
                  <c:v>32000</c:v>
                </c:pt>
                <c:pt idx="64">
                  <c:v>32500</c:v>
                </c:pt>
                <c:pt idx="65">
                  <c:v>33000</c:v>
                </c:pt>
                <c:pt idx="66">
                  <c:v>33500</c:v>
                </c:pt>
                <c:pt idx="67">
                  <c:v>34000</c:v>
                </c:pt>
                <c:pt idx="68">
                  <c:v>34500</c:v>
                </c:pt>
                <c:pt idx="69">
                  <c:v>35000</c:v>
                </c:pt>
                <c:pt idx="70">
                  <c:v>35500</c:v>
                </c:pt>
                <c:pt idx="71">
                  <c:v>36000</c:v>
                </c:pt>
                <c:pt idx="72">
                  <c:v>36500</c:v>
                </c:pt>
                <c:pt idx="73">
                  <c:v>37000</c:v>
                </c:pt>
                <c:pt idx="74">
                  <c:v>37500</c:v>
                </c:pt>
                <c:pt idx="75">
                  <c:v>38000</c:v>
                </c:pt>
                <c:pt idx="76">
                  <c:v>38500</c:v>
                </c:pt>
                <c:pt idx="77">
                  <c:v>39000</c:v>
                </c:pt>
                <c:pt idx="78">
                  <c:v>39500</c:v>
                </c:pt>
                <c:pt idx="79">
                  <c:v>40000</c:v>
                </c:pt>
                <c:pt idx="80">
                  <c:v>40500</c:v>
                </c:pt>
                <c:pt idx="81">
                  <c:v>41000</c:v>
                </c:pt>
                <c:pt idx="82">
                  <c:v>41500</c:v>
                </c:pt>
                <c:pt idx="83">
                  <c:v>42000</c:v>
                </c:pt>
                <c:pt idx="84">
                  <c:v>42500</c:v>
                </c:pt>
                <c:pt idx="85">
                  <c:v>43000</c:v>
                </c:pt>
                <c:pt idx="86">
                  <c:v>43500</c:v>
                </c:pt>
                <c:pt idx="87">
                  <c:v>44000</c:v>
                </c:pt>
                <c:pt idx="88">
                  <c:v>44500</c:v>
                </c:pt>
                <c:pt idx="89">
                  <c:v>45000</c:v>
                </c:pt>
                <c:pt idx="90">
                  <c:v>45500</c:v>
                </c:pt>
                <c:pt idx="91">
                  <c:v>46000</c:v>
                </c:pt>
                <c:pt idx="92">
                  <c:v>46500</c:v>
                </c:pt>
                <c:pt idx="93">
                  <c:v>47000</c:v>
                </c:pt>
                <c:pt idx="94">
                  <c:v>47500</c:v>
                </c:pt>
                <c:pt idx="95">
                  <c:v>48000</c:v>
                </c:pt>
                <c:pt idx="96">
                  <c:v>48500</c:v>
                </c:pt>
                <c:pt idx="97">
                  <c:v>49000</c:v>
                </c:pt>
                <c:pt idx="98">
                  <c:v>49500</c:v>
                </c:pt>
                <c:pt idx="99">
                  <c:v>50000</c:v>
                </c:pt>
                <c:pt idx="100">
                  <c:v>50500</c:v>
                </c:pt>
                <c:pt idx="101">
                  <c:v>51000</c:v>
                </c:pt>
                <c:pt idx="102">
                  <c:v>51500</c:v>
                </c:pt>
                <c:pt idx="103">
                  <c:v>52000</c:v>
                </c:pt>
                <c:pt idx="104">
                  <c:v>52500</c:v>
                </c:pt>
                <c:pt idx="105">
                  <c:v>53000</c:v>
                </c:pt>
                <c:pt idx="106">
                  <c:v>53500</c:v>
                </c:pt>
                <c:pt idx="107">
                  <c:v>54000</c:v>
                </c:pt>
                <c:pt idx="108">
                  <c:v>54500</c:v>
                </c:pt>
                <c:pt idx="109">
                  <c:v>55000</c:v>
                </c:pt>
                <c:pt idx="110">
                  <c:v>55500</c:v>
                </c:pt>
                <c:pt idx="111">
                  <c:v>56000</c:v>
                </c:pt>
                <c:pt idx="112">
                  <c:v>56500</c:v>
                </c:pt>
                <c:pt idx="113">
                  <c:v>57000</c:v>
                </c:pt>
                <c:pt idx="114">
                  <c:v>57500</c:v>
                </c:pt>
                <c:pt idx="115">
                  <c:v>58000</c:v>
                </c:pt>
                <c:pt idx="116">
                  <c:v>58500</c:v>
                </c:pt>
                <c:pt idx="117">
                  <c:v>59000</c:v>
                </c:pt>
                <c:pt idx="118">
                  <c:v>59500</c:v>
                </c:pt>
                <c:pt idx="119">
                  <c:v>60000</c:v>
                </c:pt>
                <c:pt idx="120">
                  <c:v>60500</c:v>
                </c:pt>
                <c:pt idx="121">
                  <c:v>61000</c:v>
                </c:pt>
                <c:pt idx="122">
                  <c:v>61500</c:v>
                </c:pt>
                <c:pt idx="123">
                  <c:v>62000</c:v>
                </c:pt>
                <c:pt idx="124">
                  <c:v>62500</c:v>
                </c:pt>
                <c:pt idx="125">
                  <c:v>63000</c:v>
                </c:pt>
                <c:pt idx="126">
                  <c:v>63500</c:v>
                </c:pt>
                <c:pt idx="127">
                  <c:v>64000</c:v>
                </c:pt>
                <c:pt idx="128">
                  <c:v>64500</c:v>
                </c:pt>
                <c:pt idx="129">
                  <c:v>65000</c:v>
                </c:pt>
                <c:pt idx="130">
                  <c:v>65500</c:v>
                </c:pt>
                <c:pt idx="131">
                  <c:v>66000</c:v>
                </c:pt>
                <c:pt idx="132">
                  <c:v>66500</c:v>
                </c:pt>
                <c:pt idx="133">
                  <c:v>67000</c:v>
                </c:pt>
                <c:pt idx="134">
                  <c:v>67500</c:v>
                </c:pt>
                <c:pt idx="135">
                  <c:v>68000</c:v>
                </c:pt>
                <c:pt idx="136">
                  <c:v>68500</c:v>
                </c:pt>
                <c:pt idx="137">
                  <c:v>69000</c:v>
                </c:pt>
                <c:pt idx="138">
                  <c:v>69500</c:v>
                </c:pt>
                <c:pt idx="139">
                  <c:v>70000</c:v>
                </c:pt>
                <c:pt idx="140">
                  <c:v>70500</c:v>
                </c:pt>
                <c:pt idx="141">
                  <c:v>71000</c:v>
                </c:pt>
                <c:pt idx="142">
                  <c:v>71500</c:v>
                </c:pt>
                <c:pt idx="143">
                  <c:v>72000</c:v>
                </c:pt>
                <c:pt idx="144">
                  <c:v>72500</c:v>
                </c:pt>
                <c:pt idx="145">
                  <c:v>73000</c:v>
                </c:pt>
                <c:pt idx="146">
                  <c:v>73500</c:v>
                </c:pt>
                <c:pt idx="147">
                  <c:v>74000</c:v>
                </c:pt>
                <c:pt idx="148">
                  <c:v>74500</c:v>
                </c:pt>
                <c:pt idx="149">
                  <c:v>75000</c:v>
                </c:pt>
                <c:pt idx="150">
                  <c:v>75500</c:v>
                </c:pt>
                <c:pt idx="151">
                  <c:v>76000</c:v>
                </c:pt>
                <c:pt idx="152">
                  <c:v>76500</c:v>
                </c:pt>
                <c:pt idx="153">
                  <c:v>77000</c:v>
                </c:pt>
                <c:pt idx="154">
                  <c:v>77500</c:v>
                </c:pt>
                <c:pt idx="155">
                  <c:v>78000</c:v>
                </c:pt>
                <c:pt idx="156">
                  <c:v>78500</c:v>
                </c:pt>
                <c:pt idx="157">
                  <c:v>79000</c:v>
                </c:pt>
                <c:pt idx="158">
                  <c:v>79500</c:v>
                </c:pt>
                <c:pt idx="159">
                  <c:v>80000</c:v>
                </c:pt>
                <c:pt idx="160">
                  <c:v>80500</c:v>
                </c:pt>
                <c:pt idx="161">
                  <c:v>81000</c:v>
                </c:pt>
                <c:pt idx="162">
                  <c:v>81500</c:v>
                </c:pt>
                <c:pt idx="163">
                  <c:v>82000</c:v>
                </c:pt>
                <c:pt idx="164">
                  <c:v>82500</c:v>
                </c:pt>
                <c:pt idx="165">
                  <c:v>83000</c:v>
                </c:pt>
                <c:pt idx="166">
                  <c:v>83500</c:v>
                </c:pt>
                <c:pt idx="167">
                  <c:v>84000</c:v>
                </c:pt>
                <c:pt idx="168">
                  <c:v>84500</c:v>
                </c:pt>
                <c:pt idx="169">
                  <c:v>85000</c:v>
                </c:pt>
                <c:pt idx="170">
                  <c:v>85500</c:v>
                </c:pt>
                <c:pt idx="171">
                  <c:v>86000</c:v>
                </c:pt>
                <c:pt idx="172">
                  <c:v>86500</c:v>
                </c:pt>
                <c:pt idx="173">
                  <c:v>87000</c:v>
                </c:pt>
                <c:pt idx="174">
                  <c:v>87500</c:v>
                </c:pt>
                <c:pt idx="175">
                  <c:v>88000</c:v>
                </c:pt>
                <c:pt idx="176">
                  <c:v>88500</c:v>
                </c:pt>
                <c:pt idx="177">
                  <c:v>89000</c:v>
                </c:pt>
                <c:pt idx="178">
                  <c:v>89500</c:v>
                </c:pt>
                <c:pt idx="179">
                  <c:v>90000</c:v>
                </c:pt>
                <c:pt idx="180">
                  <c:v>90500</c:v>
                </c:pt>
                <c:pt idx="181">
                  <c:v>91000</c:v>
                </c:pt>
                <c:pt idx="182">
                  <c:v>91500</c:v>
                </c:pt>
                <c:pt idx="183">
                  <c:v>92000</c:v>
                </c:pt>
                <c:pt idx="184">
                  <c:v>92500</c:v>
                </c:pt>
                <c:pt idx="185">
                  <c:v>93000</c:v>
                </c:pt>
                <c:pt idx="186">
                  <c:v>93500</c:v>
                </c:pt>
                <c:pt idx="187">
                  <c:v>94000</c:v>
                </c:pt>
                <c:pt idx="188">
                  <c:v>94500</c:v>
                </c:pt>
                <c:pt idx="189">
                  <c:v>95000</c:v>
                </c:pt>
                <c:pt idx="190">
                  <c:v>95500</c:v>
                </c:pt>
                <c:pt idx="191">
                  <c:v>96000</c:v>
                </c:pt>
                <c:pt idx="192">
                  <c:v>96500</c:v>
                </c:pt>
                <c:pt idx="193">
                  <c:v>97000</c:v>
                </c:pt>
                <c:pt idx="194">
                  <c:v>97500</c:v>
                </c:pt>
                <c:pt idx="195">
                  <c:v>98000</c:v>
                </c:pt>
                <c:pt idx="196">
                  <c:v>98500</c:v>
                </c:pt>
                <c:pt idx="197">
                  <c:v>99000</c:v>
                </c:pt>
                <c:pt idx="198">
                  <c:v>99500</c:v>
                </c:pt>
                <c:pt idx="199">
                  <c:v>100000</c:v>
                </c:pt>
                <c:pt idx="200">
                  <c:v>100500</c:v>
                </c:pt>
                <c:pt idx="201">
                  <c:v>101000</c:v>
                </c:pt>
                <c:pt idx="202">
                  <c:v>101500</c:v>
                </c:pt>
                <c:pt idx="203">
                  <c:v>102000</c:v>
                </c:pt>
                <c:pt idx="204">
                  <c:v>102500</c:v>
                </c:pt>
                <c:pt idx="205">
                  <c:v>103000</c:v>
                </c:pt>
                <c:pt idx="206">
                  <c:v>103500</c:v>
                </c:pt>
                <c:pt idx="207">
                  <c:v>104000</c:v>
                </c:pt>
                <c:pt idx="208">
                  <c:v>104500</c:v>
                </c:pt>
                <c:pt idx="209">
                  <c:v>105000</c:v>
                </c:pt>
                <c:pt idx="210">
                  <c:v>105500</c:v>
                </c:pt>
                <c:pt idx="211">
                  <c:v>106000</c:v>
                </c:pt>
                <c:pt idx="212">
                  <c:v>106500</c:v>
                </c:pt>
                <c:pt idx="213">
                  <c:v>107000</c:v>
                </c:pt>
                <c:pt idx="214">
                  <c:v>107500</c:v>
                </c:pt>
                <c:pt idx="215">
                  <c:v>108000</c:v>
                </c:pt>
                <c:pt idx="216">
                  <c:v>108500</c:v>
                </c:pt>
                <c:pt idx="217">
                  <c:v>109000</c:v>
                </c:pt>
                <c:pt idx="218">
                  <c:v>109500</c:v>
                </c:pt>
                <c:pt idx="219">
                  <c:v>110000</c:v>
                </c:pt>
                <c:pt idx="220">
                  <c:v>110500</c:v>
                </c:pt>
                <c:pt idx="221">
                  <c:v>111000</c:v>
                </c:pt>
                <c:pt idx="222">
                  <c:v>111500</c:v>
                </c:pt>
                <c:pt idx="223">
                  <c:v>112000</c:v>
                </c:pt>
                <c:pt idx="224">
                  <c:v>112500</c:v>
                </c:pt>
                <c:pt idx="225">
                  <c:v>113000</c:v>
                </c:pt>
                <c:pt idx="226">
                  <c:v>113500</c:v>
                </c:pt>
                <c:pt idx="227">
                  <c:v>114000</c:v>
                </c:pt>
                <c:pt idx="228">
                  <c:v>114500</c:v>
                </c:pt>
                <c:pt idx="229">
                  <c:v>115000</c:v>
                </c:pt>
                <c:pt idx="230">
                  <c:v>115500</c:v>
                </c:pt>
                <c:pt idx="231">
                  <c:v>116000</c:v>
                </c:pt>
                <c:pt idx="232">
                  <c:v>116500</c:v>
                </c:pt>
                <c:pt idx="233">
                  <c:v>117000</c:v>
                </c:pt>
                <c:pt idx="234">
                  <c:v>117500</c:v>
                </c:pt>
                <c:pt idx="235">
                  <c:v>118000</c:v>
                </c:pt>
                <c:pt idx="236">
                  <c:v>118500</c:v>
                </c:pt>
                <c:pt idx="237">
                  <c:v>119000</c:v>
                </c:pt>
                <c:pt idx="238">
                  <c:v>119500</c:v>
                </c:pt>
                <c:pt idx="239">
                  <c:v>120000</c:v>
                </c:pt>
              </c:numCache>
            </c:numRef>
          </c:val>
        </c:ser>
        <c:ser>
          <c:idx val="1"/>
          <c:order val="1"/>
          <c:tx>
            <c:strRef>
              <c:f>'Założenia i wyniki'!$AK$3</c:f>
              <c:strCache>
                <c:ptCount val="1"/>
                <c:pt idx="0">
                  <c:v>POLISA: Pieniądze w kieszeni inwestora po zaplaceniu opłat i podatku Belki</c:v>
                </c:pt>
              </c:strCache>
            </c:strRef>
          </c:tx>
          <c:spPr>
            <a:ln w="635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-7.8840584028697994E-3"/>
                  <c:y val="-3.3687187746958065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pl-PL"/>
                </a:p>
              </c:txPr>
              <c:showVal val="1"/>
            </c:dLbl>
            <c:delete val="1"/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</c:dLbls>
          <c:val>
            <c:numRef>
              <c:f>'Założenia i wyniki'!$AK$4:$AK$243</c:f>
              <c:numCache>
                <c:formatCode>#,##0.00\ "zł"</c:formatCode>
                <c:ptCount val="240"/>
                <c:pt idx="0">
                  <c:v>492.0365625</c:v>
                </c:pt>
                <c:pt idx="1">
                  <c:v>986.07725142363267</c:v>
                </c:pt>
                <c:pt idx="2">
                  <c:v>1482.1302298283376</c:v>
                </c:pt>
                <c:pt idx="3">
                  <c:v>1980.2036940207072</c:v>
                </c:pt>
                <c:pt idx="4">
                  <c:v>2480.3058736919152</c:v>
                </c:pt>
                <c:pt idx="5">
                  <c:v>2982.4450320536962</c:v>
                </c:pt>
                <c:pt idx="6">
                  <c:v>3486.6294659748801</c:v>
                </c:pt>
                <c:pt idx="7">
                  <c:v>3992.867506118479</c:v>
                </c:pt>
                <c:pt idx="8">
                  <c:v>4500.9456888342638</c:v>
                </c:pt>
                <c:pt idx="9">
                  <c:v>5009.3456969930967</c:v>
                </c:pt>
                <c:pt idx="10">
                  <c:v>5519.4295350601615</c:v>
                </c:pt>
                <c:pt idx="11">
                  <c:v>6031.204061485153</c:v>
                </c:pt>
                <c:pt idx="12">
                  <c:v>6544.6761626530906</c:v>
                </c:pt>
                <c:pt idx="13">
                  <c:v>7059.8527529980965</c:v>
                </c:pt>
                <c:pt idx="14">
                  <c:v>7576.7407751176515</c:v>
                </c:pt>
                <c:pt idx="15">
                  <c:v>8095.3471998873019</c:v>
                </c:pt>
                <c:pt idx="16">
                  <c:v>8615.6790265758427</c:v>
                </c:pt>
                <c:pt idx="17">
                  <c:v>9137.7432829609643</c:v>
                </c:pt>
                <c:pt idx="18">
                  <c:v>9661.5470254453739</c:v>
                </c:pt>
                <c:pt idx="19">
                  <c:v>10187.097339173391</c:v>
                </c:pt>
                <c:pt idx="20">
                  <c:v>10714.401338148013</c:v>
                </c:pt>
                <c:pt idx="21">
                  <c:v>11243.466165348456</c:v>
                </c:pt>
                <c:pt idx="22">
                  <c:v>11774.298992848191</c:v>
                </c:pt>
                <c:pt idx="23">
                  <c:v>12306.907021933435</c:v>
                </c:pt>
                <c:pt idx="24">
                  <c:v>12841.297483222148</c:v>
                </c:pt>
                <c:pt idx="25">
                  <c:v>13377.477636783498</c:v>
                </c:pt>
                <c:pt idx="26">
                  <c:v>13915.454772257823</c:v>
                </c:pt>
                <c:pt idx="27">
                  <c:v>14455.236208977074</c:v>
                </c:pt>
                <c:pt idx="28">
                  <c:v>14996.829296085763</c:v>
                </c:pt>
                <c:pt idx="29">
                  <c:v>15540.241412662383</c:v>
                </c:pt>
                <c:pt idx="30">
                  <c:v>16085.479967841333</c:v>
                </c:pt>
                <c:pt idx="31">
                  <c:v>16632.552400935347</c:v>
                </c:pt>
                <c:pt idx="32">
                  <c:v>17181.466181558404</c:v>
                </c:pt>
                <c:pt idx="33">
                  <c:v>17732.228809749162</c:v>
                </c:pt>
                <c:pt idx="34">
                  <c:v>18284.847816094873</c:v>
                </c:pt>
                <c:pt idx="35">
                  <c:v>18839.330761855803</c:v>
                </c:pt>
                <c:pt idx="36">
                  <c:v>19395.685239090188</c:v>
                </c:pt>
                <c:pt idx="37">
                  <c:v>19953.918870779657</c:v>
                </c:pt>
                <c:pt idx="38">
                  <c:v>20514.039310955202</c:v>
                </c:pt>
                <c:pt idx="39">
                  <c:v>21076.054244823637</c:v>
                </c:pt>
                <c:pt idx="40">
                  <c:v>21639.971388894588</c:v>
                </c:pt>
                <c:pt idx="41">
                  <c:v>22205.79849110798</c:v>
                </c:pt>
                <c:pt idx="42">
                  <c:v>22773.543330962075</c:v>
                </c:pt>
                <c:pt idx="43">
                  <c:v>23343.213719641997</c:v>
                </c:pt>
                <c:pt idx="44">
                  <c:v>23914.817500148816</c:v>
                </c:pt>
                <c:pt idx="45">
                  <c:v>24488.362547429111</c:v>
                </c:pt>
                <c:pt idx="46">
                  <c:v>25063.856768505109</c:v>
                </c:pt>
                <c:pt idx="47">
                  <c:v>25641.308102605322</c:v>
                </c:pt>
                <c:pt idx="48">
                  <c:v>26220.72452129575</c:v>
                </c:pt>
                <c:pt idx="49">
                  <c:v>26802.114028611551</c:v>
                </c:pt>
                <c:pt idx="50">
                  <c:v>27385.484661189341</c:v>
                </c:pt>
                <c:pt idx="51">
                  <c:v>27970.844488399947</c:v>
                </c:pt>
                <c:pt idx="52">
                  <c:v>28558.20161248176</c:v>
                </c:pt>
                <c:pt idx="53">
                  <c:v>29147.564168674602</c:v>
                </c:pt>
                <c:pt idx="54">
                  <c:v>29738.940325354135</c:v>
                </c:pt>
                <c:pt idx="55">
                  <c:v>30332.338284166843</c:v>
                </c:pt>
                <c:pt idx="56">
                  <c:v>30927.766280165539</c:v>
                </c:pt>
                <c:pt idx="57">
                  <c:v>31525.232581945438</c:v>
                </c:pt>
                <c:pt idx="58">
                  <c:v>32124.74549178077</c:v>
                </c:pt>
                <c:pt idx="59">
                  <c:v>32726.313345761981</c:v>
                </c:pt>
                <c:pt idx="60">
                  <c:v>33329.944513933435</c:v>
                </c:pt>
                <c:pt idx="61">
                  <c:v>33935.64740043175</c:v>
                </c:pt>
                <c:pt idx="62">
                  <c:v>34543.430443624631</c:v>
                </c:pt>
                <c:pt idx="63">
                  <c:v>35153.302116250328</c:v>
                </c:pt>
                <c:pt idx="64">
                  <c:v>35765.270925557583</c:v>
                </c:pt>
                <c:pt idx="65">
                  <c:v>36379.345413446237</c:v>
                </c:pt>
                <c:pt idx="66">
                  <c:v>36995.534156608381</c:v>
                </c:pt>
                <c:pt idx="67">
                  <c:v>37613.84576667002</c:v>
                </c:pt>
                <c:pt idx="68">
                  <c:v>38234.288890333381</c:v>
                </c:pt>
                <c:pt idx="69">
                  <c:v>38856.872209519825</c:v>
                </c:pt>
                <c:pt idx="70">
                  <c:v>39481.604441513227</c:v>
                </c:pt>
                <c:pt idx="71">
                  <c:v>40108.494339104065</c:v>
                </c:pt>
                <c:pt idx="72">
                  <c:v>40737.550690734031</c:v>
                </c:pt>
                <c:pt idx="73">
                  <c:v>41368.782320641229</c:v>
                </c:pt>
                <c:pt idx="74">
                  <c:v>42002.198089006</c:v>
                </c:pt>
                <c:pt idx="75">
                  <c:v>42637.80689209728</c:v>
                </c:pt>
                <c:pt idx="76">
                  <c:v>43275.61766241966</c:v>
                </c:pt>
                <c:pt idx="77">
                  <c:v>43915.639368860902</c:v>
                </c:pt>
                <c:pt idx="78">
                  <c:v>44557.881016840198</c:v>
                </c:pt>
                <c:pt idx="79">
                  <c:v>45202.351648456912</c:v>
                </c:pt>
                <c:pt idx="80">
                  <c:v>45849.060342640034</c:v>
                </c:pt>
                <c:pt idx="81">
                  <c:v>46498.01621529815</c:v>
                </c:pt>
                <c:pt idx="82">
                  <c:v>47149.228419470091</c:v>
                </c:pt>
                <c:pt idx="83">
                  <c:v>47802.706145476135</c:v>
                </c:pt>
                <c:pt idx="84">
                  <c:v>48458.458621069927</c:v>
                </c:pt>
                <c:pt idx="85">
                  <c:v>49116.49511159087</c:v>
                </c:pt>
                <c:pt idx="86">
                  <c:v>49776.824920117273</c:v>
                </c:pt>
                <c:pt idx="87">
                  <c:v>50439.457387620023</c:v>
                </c:pt>
                <c:pt idx="88">
                  <c:v>51104.40189311697</c:v>
                </c:pt>
                <c:pt idx="89">
                  <c:v>51771.667853827879</c:v>
                </c:pt>
                <c:pt idx="90">
                  <c:v>52441.264725329995</c:v>
                </c:pt>
                <c:pt idx="91">
                  <c:v>53113.202001714359</c:v>
                </c:pt>
                <c:pt idx="92">
                  <c:v>53787.489215742593</c:v>
                </c:pt>
                <c:pt idx="93">
                  <c:v>54464.135939004467</c:v>
                </c:pt>
                <c:pt idx="94">
                  <c:v>55143.15178207602</c:v>
                </c:pt>
                <c:pt idx="95">
                  <c:v>55824.546394678386</c:v>
                </c:pt>
                <c:pt idx="96">
                  <c:v>56508.329465837211</c:v>
                </c:pt>
                <c:pt idx="97">
                  <c:v>57194.510724042753</c:v>
                </c:pt>
                <c:pt idx="98">
                  <c:v>57883.099937410625</c:v>
                </c:pt>
                <c:pt idx="99">
                  <c:v>58574.106913843185</c:v>
                </c:pt>
                <c:pt idx="100">
                  <c:v>59267.541501191634</c:v>
                </c:pt>
                <c:pt idx="101">
                  <c:v>59963.413587418676</c:v>
                </c:pt>
                <c:pt idx="102">
                  <c:v>60661.733100761936</c:v>
                </c:pt>
                <c:pt idx="103">
                  <c:v>61362.510009897975</c:v>
                </c:pt>
                <c:pt idx="104">
                  <c:v>62065.754324107045</c:v>
                </c:pt>
                <c:pt idx="105">
                  <c:v>62771.476093438418</c:v>
                </c:pt>
                <c:pt idx="106">
                  <c:v>63479.685408876503</c:v>
                </c:pt>
                <c:pt idx="107">
                  <c:v>64190.392402507539</c:v>
                </c:pt>
                <c:pt idx="108">
                  <c:v>64903.607247686996</c:v>
                </c:pt>
                <c:pt idx="109">
                  <c:v>65619.340159207728</c:v>
                </c:pt>
                <c:pt idx="110">
                  <c:v>66337.601393468722</c:v>
                </c:pt>
                <c:pt idx="111">
                  <c:v>67058.401248644484</c:v>
                </c:pt>
                <c:pt idx="112">
                  <c:v>67781.750064855383</c:v>
                </c:pt>
                <c:pt idx="113">
                  <c:v>68507.658224338287</c:v>
                </c:pt>
                <c:pt idx="114">
                  <c:v>69236.136151618295</c:v>
                </c:pt>
                <c:pt idx="115">
                  <c:v>69967.19431368084</c:v>
                </c:pt>
                <c:pt idx="116">
                  <c:v>70700.843220144758</c:v>
                </c:pt>
                <c:pt idx="117">
                  <c:v>71437.093423435814</c:v>
                </c:pt>
                <c:pt idx="118">
                  <c:v>72175.955518961156</c:v>
                </c:pt>
                <c:pt idx="119">
                  <c:v>72917.440145284316</c:v>
                </c:pt>
                <c:pt idx="120">
                  <c:v>73661.557984301093</c:v>
                </c:pt>
                <c:pt idx="121">
                  <c:v>74408.3197614159</c:v>
                </c:pt>
                <c:pt idx="122">
                  <c:v>75157.736245719105</c:v>
                </c:pt>
                <c:pt idx="123">
                  <c:v>75909.818250164957</c:v>
                </c:pt>
                <c:pt idx="124">
                  <c:v>76664.576631750155</c:v>
                </c:pt>
                <c:pt idx="125">
                  <c:v>77422.022291693371</c:v>
                </c:pt>
                <c:pt idx="126">
                  <c:v>78182.166175615217</c:v>
                </c:pt>
                <c:pt idx="127">
                  <c:v>78945.01927371927</c:v>
                </c:pt>
                <c:pt idx="128">
                  <c:v>79710.592620973533</c:v>
                </c:pt>
                <c:pt idx="129">
                  <c:v>80478.897297292831</c:v>
                </c:pt>
                <c:pt idx="130">
                  <c:v>81249.944427721872</c:v>
                </c:pt>
                <c:pt idx="131">
                  <c:v>82023.745182619037</c:v>
                </c:pt>
                <c:pt idx="132">
                  <c:v>82800.31077784099</c:v>
                </c:pt>
                <c:pt idx="133">
                  <c:v>83579.652474927992</c:v>
                </c:pt>
                <c:pt idx="134">
                  <c:v>84361.781581289935</c:v>
                </c:pt>
                <c:pt idx="135">
                  <c:v>85146.709450393202</c:v>
                </c:pt>
                <c:pt idx="136">
                  <c:v>85934.447481948344</c:v>
                </c:pt>
                <c:pt idx="137">
                  <c:v>86725.00712209825</c:v>
                </c:pt>
                <c:pt idx="138">
                  <c:v>87518.399863607454</c:v>
                </c:pt>
                <c:pt idx="139">
                  <c:v>88314.637246051905</c:v>
                </c:pt>
                <c:pt idx="140">
                  <c:v>89113.730856009715</c:v>
                </c:pt>
                <c:pt idx="141">
                  <c:v>89915.692327252589</c:v>
                </c:pt>
                <c:pt idx="142">
                  <c:v>90720.533340938026</c:v>
                </c:pt>
                <c:pt idx="143">
                  <c:v>91528.265625802334</c:v>
                </c:pt>
                <c:pt idx="144">
                  <c:v>92338.900958354425</c:v>
                </c:pt>
                <c:pt idx="145">
                  <c:v>93152.451163070422</c:v>
                </c:pt>
                <c:pt idx="146">
                  <c:v>93968.928112588997</c:v>
                </c:pt>
                <c:pt idx="147">
                  <c:v>94788.343727907588</c:v>
                </c:pt>
                <c:pt idx="148">
                  <c:v>95610.709978579325</c:v>
                </c:pt>
                <c:pt idx="149">
                  <c:v>96436.038882910827</c:v>
                </c:pt>
                <c:pt idx="150">
                  <c:v>97264.342508160786</c:v>
                </c:pt>
                <c:pt idx="151">
                  <c:v>98095.632970739345</c:v>
                </c:pt>
                <c:pt idx="152">
                  <c:v>98929.922436408291</c:v>
                </c:pt>
                <c:pt idx="153">
                  <c:v>99767.223120482071</c:v>
                </c:pt>
                <c:pt idx="154">
                  <c:v>100607.54728802969</c:v>
                </c:pt>
                <c:pt idx="155">
                  <c:v>101450.90725407725</c:v>
                </c:pt>
                <c:pt idx="156">
                  <c:v>102297.31538381151</c:v>
                </c:pt>
                <c:pt idx="157">
                  <c:v>103146.78409278419</c:v>
                </c:pt>
                <c:pt idx="158">
                  <c:v>103999.32584711713</c:v>
                </c:pt>
                <c:pt idx="159">
                  <c:v>104854.95316370815</c:v>
                </c:pt>
                <c:pt idx="160">
                  <c:v>105713.67861043809</c:v>
                </c:pt>
                <c:pt idx="161">
                  <c:v>106575.51480637823</c:v>
                </c:pt>
                <c:pt idx="162">
                  <c:v>107440.47442199895</c:v>
                </c:pt>
                <c:pt idx="163">
                  <c:v>108308.57017937905</c:v>
                </c:pt>
                <c:pt idx="164">
                  <c:v>109179.81485241593</c:v>
                </c:pt>
                <c:pt idx="165">
                  <c:v>110054.22126703667</c:v>
                </c:pt>
                <c:pt idx="166">
                  <c:v>110931.80230140997</c:v>
                </c:pt>
                <c:pt idx="167">
                  <c:v>111812.57088615891</c:v>
                </c:pt>
                <c:pt idx="168">
                  <c:v>112696.54000457461</c:v>
                </c:pt>
                <c:pt idx="169">
                  <c:v>113583.72269283074</c:v>
                </c:pt>
                <c:pt idx="170">
                  <c:v>114474.13204019898</c:v>
                </c:pt>
                <c:pt idx="171">
                  <c:v>115367.78118926521</c:v>
                </c:pt>
                <c:pt idx="172">
                  <c:v>116264.68333614673</c:v>
                </c:pt>
                <c:pt idx="173">
                  <c:v>117164.85173071027</c:v>
                </c:pt>
                <c:pt idx="174">
                  <c:v>118068.29967679092</c:v>
                </c:pt>
                <c:pt idx="175">
                  <c:v>118975.04053241195</c:v>
                </c:pt>
                <c:pt idx="176">
                  <c:v>119885.08771000554</c:v>
                </c:pt>
                <c:pt idx="177">
                  <c:v>120798.45467663434</c:v>
                </c:pt>
                <c:pt idx="178">
                  <c:v>121715.1549542141</c:v>
                </c:pt>
                <c:pt idx="179">
                  <c:v>122635.20211973699</c:v>
                </c:pt>
                <c:pt idx="180">
                  <c:v>123558.60980549593</c:v>
                </c:pt>
                <c:pt idx="181">
                  <c:v>124485.39169930993</c:v>
                </c:pt>
                <c:pt idx="182">
                  <c:v>125415.56154475019</c:v>
                </c:pt>
                <c:pt idx="183">
                  <c:v>126349.13314136713</c:v>
                </c:pt>
                <c:pt idx="184">
                  <c:v>127286.12034491856</c:v>
                </c:pt>
                <c:pt idx="185">
                  <c:v>128226.53706759844</c:v>
                </c:pt>
                <c:pt idx="186">
                  <c:v>129170.39727826692</c:v>
                </c:pt>
                <c:pt idx="187">
                  <c:v>130117.71500268095</c:v>
                </c:pt>
                <c:pt idx="188">
                  <c:v>131068.50432372624</c:v>
                </c:pt>
                <c:pt idx="189">
                  <c:v>132022.77938164983</c:v>
                </c:pt>
                <c:pt idx="190">
                  <c:v>132980.55437429369</c:v>
                </c:pt>
                <c:pt idx="191">
                  <c:v>133941.8435573295</c:v>
                </c:pt>
                <c:pt idx="192">
                  <c:v>134906.66124449394</c:v>
                </c:pt>
                <c:pt idx="193">
                  <c:v>135875.0218078254</c:v>
                </c:pt>
                <c:pt idx="194">
                  <c:v>136846.93967790139</c:v>
                </c:pt>
                <c:pt idx="195">
                  <c:v>137822.42934407693</c:v>
                </c:pt>
                <c:pt idx="196">
                  <c:v>138801.50535472401</c:v>
                </c:pt>
                <c:pt idx="197">
                  <c:v>139784.18231747198</c:v>
                </c:pt>
                <c:pt idx="198">
                  <c:v>140770.47489944883</c:v>
                </c:pt>
                <c:pt idx="199">
                  <c:v>141760.39782752364</c:v>
                </c:pt>
                <c:pt idx="200">
                  <c:v>142753.96588854989</c:v>
                </c:pt>
                <c:pt idx="201">
                  <c:v>143751.19392960967</c:v>
                </c:pt>
                <c:pt idx="202">
                  <c:v>144752.0968582592</c:v>
                </c:pt>
                <c:pt idx="203">
                  <c:v>145756.68964277499</c:v>
                </c:pt>
                <c:pt idx="204">
                  <c:v>146764.98731240124</c:v>
                </c:pt>
                <c:pt idx="205">
                  <c:v>147777.00495759805</c:v>
                </c:pt>
                <c:pt idx="206">
                  <c:v>148792.75773029096</c:v>
                </c:pt>
                <c:pt idx="207">
                  <c:v>149812.26084412116</c:v>
                </c:pt>
                <c:pt idx="208">
                  <c:v>150835.52957469688</c:v>
                </c:pt>
                <c:pt idx="209">
                  <c:v>151862.57925984581</c:v>
                </c:pt>
                <c:pt idx="210">
                  <c:v>152893.42529986857</c:v>
                </c:pt>
                <c:pt idx="211">
                  <c:v>153928.08315779309</c:v>
                </c:pt>
                <c:pt idx="212">
                  <c:v>154966.56835963015</c:v>
                </c:pt>
                <c:pt idx="213">
                  <c:v>156008.89649462997</c:v>
                </c:pt>
                <c:pt idx="214">
                  <c:v>157055.08321553966</c:v>
                </c:pt>
                <c:pt idx="215">
                  <c:v>158105.14423886198</c:v>
                </c:pt>
                <c:pt idx="216">
                  <c:v>159159.09534511488</c:v>
                </c:pt>
                <c:pt idx="217">
                  <c:v>160216.95237909246</c:v>
                </c:pt>
                <c:pt idx="218">
                  <c:v>161278.73125012656</c:v>
                </c:pt>
                <c:pt idx="219">
                  <c:v>162344.44793234972</c:v>
                </c:pt>
                <c:pt idx="220">
                  <c:v>163414.11846495917</c:v>
                </c:pt>
                <c:pt idx="221">
                  <c:v>164487.75895248173</c:v>
                </c:pt>
                <c:pt idx="222">
                  <c:v>165565.38556504005</c:v>
                </c:pt>
                <c:pt idx="223">
                  <c:v>166647.01453861964</c:v>
                </c:pt>
                <c:pt idx="224">
                  <c:v>167732.66217533723</c:v>
                </c:pt>
                <c:pt idx="225">
                  <c:v>168822.34484371016</c:v>
                </c:pt>
                <c:pt idx="226">
                  <c:v>169916.07897892673</c:v>
                </c:pt>
                <c:pt idx="227">
                  <c:v>171013.88108311774</c:v>
                </c:pt>
                <c:pt idx="228">
                  <c:v>172115.76772562944</c:v>
                </c:pt>
                <c:pt idx="229">
                  <c:v>173221.75554329687</c:v>
                </c:pt>
                <c:pt idx="230">
                  <c:v>174331.86124071915</c:v>
                </c:pt>
                <c:pt idx="231">
                  <c:v>175446.10159053525</c:v>
                </c:pt>
                <c:pt idx="232">
                  <c:v>176564.49343370119</c:v>
                </c:pt>
                <c:pt idx="233">
                  <c:v>177687.05367976835</c:v>
                </c:pt>
                <c:pt idx="234">
                  <c:v>178813.79930716276</c:v>
                </c:pt>
                <c:pt idx="235">
                  <c:v>179944.74736346572</c:v>
                </c:pt>
                <c:pt idx="236">
                  <c:v>181079.91496569556</c:v>
                </c:pt>
                <c:pt idx="237">
                  <c:v>182219.31930059023</c:v>
                </c:pt>
                <c:pt idx="238">
                  <c:v>183362.97762489144</c:v>
                </c:pt>
                <c:pt idx="239">
                  <c:v>184510.90726562982</c:v>
                </c:pt>
              </c:numCache>
            </c:numRef>
          </c:val>
        </c:ser>
        <c:ser>
          <c:idx val="2"/>
          <c:order val="2"/>
          <c:tx>
            <c:strRef>
              <c:f>'Założenia i wyniki'!$AU$3</c:f>
              <c:strCache>
                <c:ptCount val="1"/>
                <c:pt idx="0">
                  <c:v>POZA POLISĄ: Pieniądze w kieszeni inwestora po zaplaceniu podatku Belki</c:v>
                </c:pt>
              </c:strCache>
            </c:strRef>
          </c:tx>
          <c:spPr>
            <a:ln w="635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-1.9710146007174491E-2"/>
                  <c:y val="-2.4062276962112911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400"/>
                </a:pPr>
                <a:endParaRPr lang="pl-PL"/>
              </a:p>
            </c:txPr>
          </c:dLbls>
          <c:val>
            <c:numRef>
              <c:f>'Założenia i wyniki'!$AU$4:$AU$243</c:f>
              <c:numCache>
                <c:formatCode>#,##0.00\ "zł"</c:formatCode>
                <c:ptCount val="240"/>
                <c:pt idx="0">
                  <c:v>492.85833333333335</c:v>
                </c:pt>
                <c:pt idx="1">
                  <c:v>988.5916736111111</c:v>
                </c:pt>
                <c:pt idx="2">
                  <c:v>1487.2167917071761</c:v>
                </c:pt>
                <c:pt idx="3">
                  <c:v>1988.7505563254679</c:v>
                </c:pt>
                <c:pt idx="4">
                  <c:v>2493.2099345707002</c:v>
                </c:pt>
                <c:pt idx="5">
                  <c:v>3000.4957139431135</c:v>
                </c:pt>
                <c:pt idx="6">
                  <c:v>3508.8888556077818</c:v>
                </c:pt>
                <c:pt idx="7">
                  <c:v>4019.6934572654936</c:v>
                </c:pt>
                <c:pt idx="8">
                  <c:v>4532.9235857662088</c:v>
                </c:pt>
                <c:pt idx="9">
                  <c:v>5048.5933900165119</c:v>
                </c:pt>
                <c:pt idx="10">
                  <c:v>5566.7171014582746</c:v>
                </c:pt>
                <c:pt idx="11">
                  <c:v>6087.3090345501141</c:v>
                </c:pt>
                <c:pt idx="12">
                  <c:v>6610.3835872516565</c:v>
                </c:pt>
                <c:pt idx="13">
                  <c:v>7135.9552415106245</c:v>
                </c:pt>
                <c:pt idx="14">
                  <c:v>7664.0385637527706</c:v>
                </c:pt>
                <c:pt idx="15">
                  <c:v>8194.6482053746622</c:v>
                </c:pt>
                <c:pt idx="16">
                  <c:v>8727.7989032393471</c:v>
                </c:pt>
                <c:pt idx="17">
                  <c:v>9263.5054801749102</c:v>
                </c:pt>
                <c:pt idx="18">
                  <c:v>9801.7828454759292</c:v>
                </c:pt>
                <c:pt idx="19">
                  <c:v>10342.645995407873</c:v>
                </c:pt>
                <c:pt idx="20">
                  <c:v>10886.110013714419</c:v>
                </c:pt>
                <c:pt idx="21">
                  <c:v>11432.190072127754</c:v>
                </c:pt>
                <c:pt idx="22">
                  <c:v>11980.901430881831</c:v>
                </c:pt>
                <c:pt idx="23">
                  <c:v>12532.259439228643</c:v>
                </c:pt>
                <c:pt idx="24">
                  <c:v>13086.279535957476</c:v>
                </c:pt>
                <c:pt idx="25">
                  <c:v>13642.977249917229</c:v>
                </c:pt>
                <c:pt idx="26">
                  <c:v>14202.368200541745</c:v>
                </c:pt>
                <c:pt idx="27">
                  <c:v>14764.468098378238</c:v>
                </c:pt>
                <c:pt idx="28">
                  <c:v>15329.292745618777</c:v>
                </c:pt>
                <c:pt idx="29">
                  <c:v>15896.858036634887</c:v>
                </c:pt>
                <c:pt idx="30">
                  <c:v>16467.179958515255</c:v>
                </c:pt>
                <c:pt idx="31">
                  <c:v>17040.274591606594</c:v>
                </c:pt>
                <c:pt idx="32">
                  <c:v>17616.158110057633</c:v>
                </c:pt>
                <c:pt idx="33">
                  <c:v>18194.846782366301</c:v>
                </c:pt>
                <c:pt idx="34">
                  <c:v>18776.356971930109</c:v>
                </c:pt>
                <c:pt idx="35">
                  <c:v>19360.7051375997</c:v>
                </c:pt>
                <c:pt idx="36">
                  <c:v>19947.907834235695</c:v>
                </c:pt>
                <c:pt idx="37">
                  <c:v>20537.981713268739</c:v>
                </c:pt>
                <c:pt idx="38">
                  <c:v>21130.943523262809</c:v>
                </c:pt>
                <c:pt idx="39">
                  <c:v>21726.810110481842</c:v>
                </c:pt>
                <c:pt idx="40">
                  <c:v>22325.598419459653</c:v>
                </c:pt>
                <c:pt idx="41">
                  <c:v>22927.325493573167</c:v>
                </c:pt>
                <c:pt idx="42">
                  <c:v>23532.008475619012</c:v>
                </c:pt>
                <c:pt idx="43">
                  <c:v>24139.664608393454</c:v>
                </c:pt>
                <c:pt idx="44">
                  <c:v>24750.311235275749</c:v>
                </c:pt>
                <c:pt idx="45">
                  <c:v>25363.965800814858</c:v>
                </c:pt>
                <c:pt idx="46">
                  <c:v>25980.645851319612</c:v>
                </c:pt>
                <c:pt idx="47">
                  <c:v>26600.36903545231</c:v>
                </c:pt>
                <c:pt idx="48">
                  <c:v>27223.153104825782</c:v>
                </c:pt>
                <c:pt idx="49">
                  <c:v>27849.015914603933</c:v>
                </c:pt>
                <c:pt idx="50">
                  <c:v>28477.975424105789</c:v>
                </c:pt>
                <c:pt idx="51">
                  <c:v>29110.049697413069</c:v>
                </c:pt>
                <c:pt idx="52">
                  <c:v>29745.256903981313</c:v>
                </c:pt>
                <c:pt idx="53">
                  <c:v>30383.615319254539</c:v>
                </c:pt>
                <c:pt idx="54">
                  <c:v>31025.143325283523</c:v>
                </c:pt>
                <c:pt idx="55">
                  <c:v>31669.859411347679</c:v>
                </c:pt>
                <c:pt idx="56">
                  <c:v>32317.782174580541</c:v>
                </c:pt>
                <c:pt idx="57">
                  <c:v>32968.930320598927</c:v>
                </c:pt>
                <c:pt idx="58">
                  <c:v>33623.322664135754</c:v>
                </c:pt>
                <c:pt idx="59">
                  <c:v>34280.97812967655</c:v>
                </c:pt>
                <c:pt idx="60">
                  <c:v>34941.91575209966</c:v>
                </c:pt>
                <c:pt idx="61">
                  <c:v>35606.154677320243</c:v>
                </c:pt>
                <c:pt idx="62">
                  <c:v>36273.714162937948</c:v>
                </c:pt>
                <c:pt idx="63">
                  <c:v>36944.613578888413</c:v>
                </c:pt>
                <c:pt idx="64">
                  <c:v>37618.872408098599</c:v>
                </c:pt>
                <c:pt idx="65">
                  <c:v>38296.510247145838</c:v>
                </c:pt>
                <c:pt idx="66">
                  <c:v>38977.546806920858</c:v>
                </c:pt>
                <c:pt idx="67">
                  <c:v>39662.00191329456</c:v>
                </c:pt>
                <c:pt idx="68">
                  <c:v>40349.89550778878</c:v>
                </c:pt>
                <c:pt idx="69">
                  <c:v>41041.247648250886</c:v>
                </c:pt>
                <c:pt idx="70">
                  <c:v>41736.078509532352</c:v>
                </c:pt>
                <c:pt idx="71">
                  <c:v>42434.408384171293</c:v>
                </c:pt>
                <c:pt idx="72">
                  <c:v>43136.257683078962</c:v>
                </c:pt>
                <c:pt idx="73">
                  <c:v>43841.646936230252</c:v>
                </c:pt>
                <c:pt idx="74">
                  <c:v>44550.596793358265</c:v>
                </c:pt>
                <c:pt idx="75">
                  <c:v>45263.128024652855</c:v>
                </c:pt>
                <c:pt idx="76">
                  <c:v>45979.261521463326</c:v>
                </c:pt>
                <c:pt idx="77">
                  <c:v>46699.018297005197</c:v>
                </c:pt>
                <c:pt idx="78">
                  <c:v>47422.419487071063</c:v>
                </c:pt>
                <c:pt idx="79">
                  <c:v>48149.486350745639</c:v>
                </c:pt>
                <c:pt idx="80">
                  <c:v>48880.240271124989</c:v>
                </c:pt>
                <c:pt idx="81">
                  <c:v>49614.702756039886</c:v>
                </c:pt>
                <c:pt idx="82">
                  <c:v>50352.895438783446</c:v>
                </c:pt>
                <c:pt idx="83">
                  <c:v>51094.840078843015</c:v>
                </c:pt>
                <c:pt idx="84">
                  <c:v>51840.558562636266</c:v>
                </c:pt>
                <c:pt idx="85">
                  <c:v>52590.072904251647</c:v>
                </c:pt>
                <c:pt idx="86">
                  <c:v>53343.405246193113</c:v>
                </c:pt>
                <c:pt idx="87">
                  <c:v>54100.57786012924</c:v>
                </c:pt>
                <c:pt idx="88">
                  <c:v>54861.613147646662</c:v>
                </c:pt>
                <c:pt idx="89">
                  <c:v>55626.533641007933</c:v>
                </c:pt>
                <c:pt idx="90">
                  <c:v>56395.362003913811</c:v>
                </c:pt>
                <c:pt idx="91">
                  <c:v>57168.12103226997</c:v>
                </c:pt>
                <c:pt idx="92">
                  <c:v>57944.833654958216</c:v>
                </c:pt>
                <c:pt idx="93">
                  <c:v>58725.522934612134</c:v>
                </c:pt>
                <c:pt idx="94">
                  <c:v>59510.21206839737</c:v>
                </c:pt>
                <c:pt idx="95">
                  <c:v>60298.92438879636</c:v>
                </c:pt>
                <c:pt idx="96">
                  <c:v>61091.683364397672</c:v>
                </c:pt>
                <c:pt idx="97">
                  <c:v>61888.512600689988</c:v>
                </c:pt>
                <c:pt idx="98">
                  <c:v>62689.435840860679</c:v>
                </c:pt>
                <c:pt idx="99">
                  <c:v>63494.476966599032</c:v>
                </c:pt>
                <c:pt idx="100">
                  <c:v>64303.659998904186</c:v>
                </c:pt>
                <c:pt idx="101">
                  <c:v>65117.00909889779</c:v>
                </c:pt>
                <c:pt idx="102">
                  <c:v>65934.548568641359</c:v>
                </c:pt>
                <c:pt idx="103">
                  <c:v>66756.302851958433</c:v>
                </c:pt>
                <c:pt idx="104">
                  <c:v>67582.296535261528</c:v>
                </c:pt>
                <c:pt idx="105">
                  <c:v>68412.554348383885</c:v>
                </c:pt>
                <c:pt idx="106">
                  <c:v>69247.101165416141</c:v>
                </c:pt>
                <c:pt idx="107">
                  <c:v>70085.962005547728</c:v>
                </c:pt>
                <c:pt idx="108">
                  <c:v>70929.162033913424</c:v>
                </c:pt>
                <c:pt idx="109">
                  <c:v>71776.726562444586</c:v>
                </c:pt>
                <c:pt idx="110">
                  <c:v>72628.681050725514</c:v>
                </c:pt>
                <c:pt idx="111">
                  <c:v>73485.051106854749</c:v>
                </c:pt>
                <c:pt idx="112">
                  <c:v>74345.862488311395</c:v>
                </c:pt>
                <c:pt idx="113">
                  <c:v>75211.141102826543</c:v>
                </c:pt>
                <c:pt idx="114">
                  <c:v>76080.913009259704</c:v>
                </c:pt>
                <c:pt idx="115">
                  <c:v>76955.204418480382</c:v>
                </c:pt>
                <c:pt idx="116">
                  <c:v>77834.041694254862</c:v>
                </c:pt>
                <c:pt idx="117">
                  <c:v>78717.451354138</c:v>
                </c:pt>
                <c:pt idx="118">
                  <c:v>79605.460070370478</c:v>
                </c:pt>
                <c:pt idx="119">
                  <c:v>80498.094670780978</c:v>
                </c:pt>
                <c:pt idx="120">
                  <c:v>81395.382139693873</c:v>
                </c:pt>
                <c:pt idx="121">
                  <c:v>82297.349618842083</c:v>
                </c:pt>
                <c:pt idx="122">
                  <c:v>83204.024408285331</c:v>
                </c:pt>
                <c:pt idx="123">
                  <c:v>84115.433967333651</c:v>
                </c:pt>
                <c:pt idx="124">
                  <c:v>85031.605915476423</c:v>
                </c:pt>
                <c:pt idx="125">
                  <c:v>85952.568033316711</c:v>
                </c:pt>
                <c:pt idx="126">
                  <c:v>86878.348263511056</c:v>
                </c:pt>
                <c:pt idx="127">
                  <c:v>87808.974711714865</c:v>
                </c:pt>
                <c:pt idx="128">
                  <c:v>88744.475647533196</c:v>
                </c:pt>
                <c:pt idx="129">
                  <c:v>89684.879505477133</c:v>
                </c:pt>
                <c:pt idx="130">
                  <c:v>90630.214885925758</c:v>
                </c:pt>
                <c:pt idx="131">
                  <c:v>91580.51055609365</c:v>
                </c:pt>
                <c:pt idx="132">
                  <c:v>92535.795451004189</c:v>
                </c:pt>
                <c:pt idx="133">
                  <c:v>93496.098674468391</c:v>
                </c:pt>
                <c:pt idx="134">
                  <c:v>94461.449500069459</c:v>
                </c:pt>
                <c:pt idx="135">
                  <c:v>95431.877372153191</c:v>
                </c:pt>
                <c:pt idx="136">
                  <c:v>96407.411906824098</c:v>
                </c:pt>
                <c:pt idx="137">
                  <c:v>97388.082892947234</c:v>
                </c:pt>
                <c:pt idx="138">
                  <c:v>98373.920293156087</c:v>
                </c:pt>
                <c:pt idx="139">
                  <c:v>99364.954244866167</c:v>
                </c:pt>
                <c:pt idx="140">
                  <c:v>100361.21506129454</c:v>
                </c:pt>
                <c:pt idx="141">
                  <c:v>101362.73323248542</c:v>
                </c:pt>
                <c:pt idx="142">
                  <c:v>102369.53942634159</c:v>
                </c:pt>
                <c:pt idx="143">
                  <c:v>103381.66448966191</c:v>
                </c:pt>
                <c:pt idx="144">
                  <c:v>104399.13944918495</c:v>
                </c:pt>
                <c:pt idx="145">
                  <c:v>105421.99551263852</c:v>
                </c:pt>
                <c:pt idx="146">
                  <c:v>106450.26406979558</c:v>
                </c:pt>
                <c:pt idx="147">
                  <c:v>107483.97669353607</c:v>
                </c:pt>
                <c:pt idx="148">
                  <c:v>108523.16514091502</c:v>
                </c:pt>
                <c:pt idx="149">
                  <c:v>109567.86135423703</c:v>
                </c:pt>
                <c:pt idx="150">
                  <c:v>110618.09746213673</c:v>
                </c:pt>
                <c:pt idx="151">
                  <c:v>111673.90578066587</c:v>
                </c:pt>
                <c:pt idx="152">
                  <c:v>112735.31881438641</c:v>
                </c:pt>
                <c:pt idx="153">
                  <c:v>113802.36925747033</c:v>
                </c:pt>
                <c:pt idx="154">
                  <c:v>114875.08999480557</c:v>
                </c:pt>
                <c:pt idx="155">
                  <c:v>115953.51410310861</c:v>
                </c:pt>
                <c:pt idx="156">
                  <c:v>117037.67485204342</c:v>
                </c:pt>
                <c:pt idx="157">
                  <c:v>118127.605705347</c:v>
                </c:pt>
                <c:pt idx="158">
                  <c:v>119223.34032196153</c:v>
                </c:pt>
                <c:pt idx="159">
                  <c:v>120324.91255717297</c:v>
                </c:pt>
                <c:pt idx="160">
                  <c:v>121432.35646375647</c:v>
                </c:pt>
                <c:pt idx="161">
                  <c:v>122545.70629312839</c:v>
                </c:pt>
                <c:pt idx="162">
                  <c:v>123664.99649650496</c:v>
                </c:pt>
                <c:pt idx="163">
                  <c:v>124790.26172606791</c:v>
                </c:pt>
                <c:pt idx="164">
                  <c:v>125921.53683613666</c:v>
                </c:pt>
                <c:pt idx="165">
                  <c:v>127058.85688434745</c:v>
                </c:pt>
                <c:pt idx="166">
                  <c:v>128202.25713283947</c:v>
                </c:pt>
                <c:pt idx="167">
                  <c:v>129351.77304944771</c:v>
                </c:pt>
                <c:pt idx="168">
                  <c:v>130507.44030890283</c:v>
                </c:pt>
                <c:pt idx="169">
                  <c:v>131669.29479403811</c:v>
                </c:pt>
                <c:pt idx="170">
                  <c:v>132837.37259700333</c:v>
                </c:pt>
                <c:pt idx="171">
                  <c:v>134011.71002048586</c:v>
                </c:pt>
                <c:pt idx="172">
                  <c:v>135192.34357893869</c:v>
                </c:pt>
                <c:pt idx="173">
                  <c:v>136379.30999981586</c:v>
                </c:pt>
                <c:pt idx="174">
                  <c:v>137572.64622481476</c:v>
                </c:pt>
                <c:pt idx="175">
                  <c:v>138772.38941112618</c:v>
                </c:pt>
                <c:pt idx="176">
                  <c:v>139978.5769326911</c:v>
                </c:pt>
                <c:pt idx="177">
                  <c:v>141191.24638146514</c:v>
                </c:pt>
                <c:pt idx="178">
                  <c:v>142410.43556869036</c:v>
                </c:pt>
                <c:pt idx="179">
                  <c:v>143636.18252617438</c:v>
                </c:pt>
                <c:pt idx="180">
                  <c:v>144868.52550757705</c:v>
                </c:pt>
                <c:pt idx="181">
                  <c:v>146107.5029897046</c:v>
                </c:pt>
                <c:pt idx="182">
                  <c:v>147353.1536738112</c:v>
                </c:pt>
                <c:pt idx="183">
                  <c:v>148605.51648690843</c:v>
                </c:pt>
                <c:pt idx="184">
                  <c:v>149864.63058308206</c:v>
                </c:pt>
                <c:pt idx="185">
                  <c:v>151130.53534481672</c:v>
                </c:pt>
                <c:pt idx="186">
                  <c:v>152403.27038432815</c:v>
                </c:pt>
                <c:pt idx="187">
                  <c:v>153682.87554490339</c:v>
                </c:pt>
                <c:pt idx="188">
                  <c:v>154969.39090224868</c:v>
                </c:pt>
                <c:pt idx="189">
                  <c:v>156262.85676584512</c:v>
                </c:pt>
                <c:pt idx="190">
                  <c:v>157563.31368031254</c:v>
                </c:pt>
                <c:pt idx="191">
                  <c:v>158870.80242678104</c:v>
                </c:pt>
                <c:pt idx="192">
                  <c:v>160185.36402427059</c:v>
                </c:pt>
                <c:pt idx="193">
                  <c:v>161507.03973107884</c:v>
                </c:pt>
                <c:pt idx="194">
                  <c:v>162835.87104617679</c:v>
                </c:pt>
                <c:pt idx="195">
                  <c:v>164171.89971061284</c:v>
                </c:pt>
                <c:pt idx="196">
                  <c:v>165515.16770892474</c:v>
                </c:pt>
                <c:pt idx="197">
                  <c:v>166865.71727056013</c:v>
                </c:pt>
                <c:pt idx="198">
                  <c:v>168223.59087130506</c:v>
                </c:pt>
                <c:pt idx="199">
                  <c:v>169588.831234721</c:v>
                </c:pt>
                <c:pt idx="200">
                  <c:v>170961.48133359023</c:v>
                </c:pt>
                <c:pt idx="201">
                  <c:v>172341.58439136948</c:v>
                </c:pt>
                <c:pt idx="202">
                  <c:v>173729.18388365247</c:v>
                </c:pt>
                <c:pt idx="203">
                  <c:v>175124.32353964043</c:v>
                </c:pt>
                <c:pt idx="204">
                  <c:v>176527.04734362167</c:v>
                </c:pt>
                <c:pt idx="205">
                  <c:v>177937.39953645947</c:v>
                </c:pt>
                <c:pt idx="206">
                  <c:v>179355.42461708884</c:v>
                </c:pt>
                <c:pt idx="207">
                  <c:v>180781.16734402184</c:v>
                </c:pt>
                <c:pt idx="208">
                  <c:v>182214.67273686198</c:v>
                </c:pt>
                <c:pt idx="209">
                  <c:v>183655.98607782699</c:v>
                </c:pt>
                <c:pt idx="210">
                  <c:v>185105.152913281</c:v>
                </c:pt>
                <c:pt idx="211">
                  <c:v>186562.21905527514</c:v>
                </c:pt>
                <c:pt idx="212">
                  <c:v>188027.23058309758</c:v>
                </c:pt>
                <c:pt idx="213">
                  <c:v>189500.23384483231</c:v>
                </c:pt>
                <c:pt idx="214">
                  <c:v>190981.27545892718</c:v>
                </c:pt>
                <c:pt idx="215">
                  <c:v>192470.40231577092</c:v>
                </c:pt>
                <c:pt idx="216">
                  <c:v>193967.66157927958</c:v>
                </c:pt>
                <c:pt idx="217">
                  <c:v>195473.10068849206</c:v>
                </c:pt>
                <c:pt idx="218">
                  <c:v>196986.76735917493</c:v>
                </c:pt>
                <c:pt idx="219">
                  <c:v>198508.70958543679</c:v>
                </c:pt>
                <c:pt idx="220">
                  <c:v>200038.97564135183</c:v>
                </c:pt>
                <c:pt idx="221">
                  <c:v>201577.61408259306</c:v>
                </c:pt>
                <c:pt idx="222">
                  <c:v>203124.67374807486</c:v>
                </c:pt>
                <c:pt idx="223">
                  <c:v>204680.20376160531</c:v>
                </c:pt>
                <c:pt idx="224">
                  <c:v>206244.25353354801</c:v>
                </c:pt>
                <c:pt idx="225">
                  <c:v>207816.8727624937</c:v>
                </c:pt>
                <c:pt idx="226">
                  <c:v>209398.11143694157</c:v>
                </c:pt>
                <c:pt idx="227">
                  <c:v>210988.0198369904</c:v>
                </c:pt>
                <c:pt idx="228">
                  <c:v>212586.64853603952</c:v>
                </c:pt>
                <c:pt idx="229">
                  <c:v>214194.04840249973</c:v>
                </c:pt>
                <c:pt idx="230">
                  <c:v>215810.27060151432</c:v>
                </c:pt>
                <c:pt idx="231">
                  <c:v>217435.36659668983</c:v>
                </c:pt>
                <c:pt idx="232">
                  <c:v>219069.38815183716</c:v>
                </c:pt>
                <c:pt idx="233">
                  <c:v>220712.38733272289</c:v>
                </c:pt>
                <c:pt idx="234">
                  <c:v>222364.41650883041</c:v>
                </c:pt>
                <c:pt idx="235">
                  <c:v>224025.52835513194</c:v>
                </c:pt>
                <c:pt idx="236">
                  <c:v>225695.7758538702</c:v>
                </c:pt>
                <c:pt idx="237">
                  <c:v>227375.21229635109</c:v>
                </c:pt>
                <c:pt idx="238">
                  <c:v>229063.8912847465</c:v>
                </c:pt>
                <c:pt idx="239">
                  <c:v>230761.86673390749</c:v>
                </c:pt>
              </c:numCache>
            </c:numRef>
          </c:val>
        </c:ser>
        <c:marker val="1"/>
        <c:axId val="80729600"/>
        <c:axId val="80731136"/>
      </c:lineChart>
      <c:catAx>
        <c:axId val="80729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pl-PL"/>
          </a:p>
        </c:txPr>
        <c:crossAx val="80731136"/>
        <c:crosses val="autoZero"/>
        <c:auto val="1"/>
        <c:lblAlgn val="ctr"/>
        <c:lblOffset val="100"/>
      </c:catAx>
      <c:valAx>
        <c:axId val="80731136"/>
        <c:scaling>
          <c:orientation val="minMax"/>
        </c:scaling>
        <c:axPos val="l"/>
        <c:majorGridlines/>
        <c:numFmt formatCode="#,##0.00\ &quot;zł&quot;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pl-PL"/>
          </a:p>
        </c:txPr>
        <c:crossAx val="807296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200"/>
            </a:pPr>
            <a:endParaRPr lang="pl-PL"/>
          </a:p>
        </c:txPr>
      </c:legendEntry>
      <c:layout>
        <c:manualLayout>
          <c:xMode val="edge"/>
          <c:yMode val="edge"/>
          <c:x val="0.10623520381066973"/>
          <c:y val="0.14846159632176845"/>
          <c:w val="0.80815540658616902"/>
          <c:h val="0.14439923978362151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140634</xdr:colOff>
      <xdr:row>36</xdr:row>
      <xdr:rowOff>145676</xdr:rowOff>
    </xdr:from>
    <xdr:to>
      <xdr:col>8</xdr:col>
      <xdr:colOff>67236</xdr:colOff>
      <xdr:row>65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56030</xdr:colOff>
      <xdr:row>1</xdr:row>
      <xdr:rowOff>179295</xdr:rowOff>
    </xdr:from>
    <xdr:to>
      <xdr:col>8</xdr:col>
      <xdr:colOff>11206</xdr:colOff>
      <xdr:row>22</xdr:row>
      <xdr:rowOff>67235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33617</xdr:colOff>
      <xdr:row>2</xdr:row>
      <xdr:rowOff>145676</xdr:rowOff>
    </xdr:from>
    <xdr:to>
      <xdr:col>10</xdr:col>
      <xdr:colOff>593912</xdr:colOff>
      <xdr:row>2</xdr:row>
      <xdr:rowOff>1860176</xdr:rowOff>
    </xdr:to>
    <xdr:sp macro="" textlink="">
      <xdr:nvSpPr>
        <xdr:cNvPr id="6" name="Prostokąt 5"/>
        <xdr:cNvSpPr/>
      </xdr:nvSpPr>
      <xdr:spPr>
        <a:xfrm>
          <a:off x="6734735" y="571500"/>
          <a:ext cx="5468471" cy="1714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400" b="1"/>
            <a:t>Przeczytaj proszę komentarze w komórkach z danymi wejściowymi .</a:t>
          </a:r>
          <a:br>
            <a:rPr lang="pl-PL" sz="1400" b="1"/>
          </a:br>
          <a:r>
            <a:rPr lang="pl-PL" sz="1400" b="0"/>
            <a:t>Pamiętaj, że p</a:t>
          </a:r>
          <a:r>
            <a:rPr lang="pl-PL" sz="1400" b="0" baseline="0"/>
            <a:t>olisy inwestycyjne róznią się między sobą  opłatami. W Twoim konkretnym przypadku mogą być one zupełnie inne - sprawdź to w Tabeli opłat. Celem pliku jest umożliwienie ogólnego oszacowania wpływu opłat w polisie na wynik inwestycyjny. Ze względu na różne czynniki - jak sytuacja rynkowa, dostępne fundusze czy warunki Twojej umowy - faktyczne wartości w Twojej polisie mogą wyglądać inaczej.</a:t>
          </a:r>
          <a:endParaRPr lang="pl-PL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polisy-inwestycjne-oplaty-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"/>
  <sheetViews>
    <sheetView tabSelected="1" zoomScale="85" zoomScaleNormal="85" workbookViewId="0">
      <selection activeCell="Y243" sqref="Y243"/>
    </sheetView>
  </sheetViews>
  <sheetFormatPr defaultRowHeight="15"/>
  <cols>
    <col min="1" max="1" width="2.5703125" customWidth="1"/>
    <col min="2" max="2" width="14.85546875" customWidth="1"/>
    <col min="3" max="3" width="12.5703125" customWidth="1"/>
    <col min="4" max="4" width="17.5703125" customWidth="1"/>
    <col min="5" max="6" width="14.7109375" customWidth="1"/>
    <col min="7" max="7" width="16.42578125" customWidth="1"/>
    <col min="8" max="8" width="3.7109375" customWidth="1"/>
    <col min="9" max="9" width="9" customWidth="1"/>
    <col min="10" max="10" width="73.5703125" customWidth="1"/>
    <col min="11" max="11" width="9.140625" customWidth="1"/>
    <col min="12" max="12" width="18" style="64" customWidth="1"/>
    <col min="14" max="14" width="10.5703125" customWidth="1"/>
    <col min="15" max="15" width="13.5703125" customWidth="1"/>
    <col min="16" max="16" width="10.7109375" customWidth="1"/>
    <col min="17" max="17" width="11.5703125" customWidth="1"/>
    <col min="18" max="18" width="14" customWidth="1"/>
    <col min="19" max="19" width="11.7109375" customWidth="1"/>
    <col min="20" max="20" width="15.42578125" customWidth="1"/>
    <col min="21" max="21" width="12.85546875" customWidth="1"/>
    <col min="22" max="22" width="10.28515625" customWidth="1"/>
    <col min="23" max="23" width="10.5703125" customWidth="1"/>
    <col min="25" max="25" width="10.5703125" customWidth="1"/>
    <col min="26" max="26" width="12.7109375" customWidth="1"/>
    <col min="27" max="27" width="11.42578125" customWidth="1"/>
    <col min="28" max="28" width="15.42578125" customWidth="1"/>
    <col min="29" max="29" width="12.42578125" customWidth="1"/>
    <col min="30" max="30" width="12.7109375" customWidth="1"/>
    <col min="31" max="31" width="3.7109375" customWidth="1"/>
    <col min="32" max="32" width="16.42578125" customWidth="1"/>
    <col min="33" max="33" width="14.140625" customWidth="1"/>
    <col min="34" max="34" width="11.42578125" customWidth="1"/>
    <col min="35" max="35" width="13.140625" customWidth="1"/>
    <col min="36" max="36" width="13.28515625" customWidth="1"/>
    <col min="37" max="37" width="14.42578125" customWidth="1"/>
    <col min="38" max="38" width="4" customWidth="1"/>
    <col min="39" max="40" width="14" customWidth="1"/>
    <col min="41" max="41" width="15" customWidth="1"/>
    <col min="42" max="42" width="14" customWidth="1"/>
    <col min="43" max="44" width="13.7109375" customWidth="1"/>
    <col min="45" max="46" width="14.140625" customWidth="1"/>
    <col min="47" max="47" width="12.140625" customWidth="1"/>
    <col min="48" max="48" width="12.7109375" customWidth="1"/>
    <col min="49" max="49" width="5" customWidth="1"/>
    <col min="50" max="53" width="19" customWidth="1"/>
    <col min="54" max="55" width="16.5703125" customWidth="1"/>
    <col min="56" max="57" width="17" customWidth="1"/>
    <col min="58" max="58" width="13.5703125" customWidth="1"/>
    <col min="59" max="59" width="15" customWidth="1"/>
    <col min="60" max="60" width="16.5703125" customWidth="1"/>
  </cols>
  <sheetData>
    <row r="1" spans="1:60" ht="18.75">
      <c r="B1" s="80" t="s">
        <v>95</v>
      </c>
      <c r="C1" s="6"/>
      <c r="D1" s="6"/>
      <c r="E1" s="6"/>
      <c r="F1" s="6"/>
      <c r="G1" s="6"/>
      <c r="H1" s="6"/>
      <c r="J1" s="61" t="s">
        <v>91</v>
      </c>
      <c r="N1" s="71" t="s">
        <v>96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2"/>
      <c r="AM1" s="73" t="s">
        <v>97</v>
      </c>
      <c r="AN1" s="73"/>
      <c r="AO1" s="73"/>
      <c r="AP1" s="73"/>
      <c r="AQ1" s="72"/>
      <c r="AR1" s="72"/>
      <c r="AS1" s="72"/>
      <c r="AT1" s="72"/>
      <c r="AU1" s="72"/>
      <c r="AV1" s="72"/>
      <c r="AW1" s="72"/>
      <c r="AX1" s="75" t="s">
        <v>98</v>
      </c>
      <c r="AY1" s="75"/>
      <c r="AZ1" s="75"/>
      <c r="BA1" s="75"/>
      <c r="BB1" s="74"/>
      <c r="BC1" s="74"/>
      <c r="BD1" s="74"/>
      <c r="BE1" s="74"/>
      <c r="BF1" s="74"/>
      <c r="BG1" s="74"/>
      <c r="BH1" s="74"/>
    </row>
    <row r="2" spans="1:60" ht="15.75">
      <c r="A2" s="6"/>
      <c r="B2" s="6"/>
      <c r="C2" s="6"/>
      <c r="D2" s="6"/>
      <c r="E2" s="6"/>
      <c r="F2" s="6"/>
      <c r="G2" s="6"/>
      <c r="H2" s="6"/>
      <c r="I2" s="6"/>
      <c r="J2" s="90" t="s">
        <v>114</v>
      </c>
      <c r="K2" s="6"/>
      <c r="L2" s="65"/>
      <c r="M2" s="6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35">
        <v>0.19</v>
      </c>
      <c r="AK2" s="12"/>
      <c r="AL2" s="12"/>
      <c r="AM2" s="12"/>
      <c r="AN2" s="12"/>
      <c r="AO2" s="12"/>
      <c r="AP2" s="12"/>
      <c r="AQ2" s="12"/>
      <c r="AR2" s="12"/>
      <c r="AS2" s="12"/>
      <c r="AT2" s="35">
        <v>0.19</v>
      </c>
      <c r="AU2" s="12"/>
      <c r="AV2" s="12"/>
      <c r="AW2" s="35"/>
      <c r="AX2" s="37"/>
      <c r="AY2" s="37"/>
      <c r="AZ2" s="37"/>
      <c r="BA2" s="37"/>
      <c r="BB2" s="37"/>
      <c r="BC2" s="37"/>
      <c r="BD2" s="37"/>
      <c r="BE2" s="37"/>
      <c r="BF2" s="38">
        <v>0.19</v>
      </c>
      <c r="BG2" s="37"/>
      <c r="BH2" s="37"/>
    </row>
    <row r="3" spans="1:60" ht="15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5"/>
      <c r="M3" s="18" t="s">
        <v>27</v>
      </c>
      <c r="N3" s="13" t="s">
        <v>30</v>
      </c>
      <c r="O3" s="18" t="s">
        <v>28</v>
      </c>
      <c r="P3" s="13" t="s">
        <v>29</v>
      </c>
      <c r="Q3" s="13" t="s">
        <v>45</v>
      </c>
      <c r="R3" s="13" t="s">
        <v>31</v>
      </c>
      <c r="S3" s="13" t="s">
        <v>32</v>
      </c>
      <c r="T3" s="13" t="s">
        <v>41</v>
      </c>
      <c r="U3" s="18" t="s">
        <v>37</v>
      </c>
      <c r="V3" s="13" t="s">
        <v>33</v>
      </c>
      <c r="W3" s="18" t="s">
        <v>34</v>
      </c>
      <c r="X3" s="13" t="s">
        <v>35</v>
      </c>
      <c r="Y3" s="18" t="s">
        <v>36</v>
      </c>
      <c r="Z3" s="13" t="s">
        <v>38</v>
      </c>
      <c r="AA3" s="18" t="s">
        <v>39</v>
      </c>
      <c r="AB3" s="13" t="s">
        <v>40</v>
      </c>
      <c r="AC3" s="18" t="s">
        <v>44</v>
      </c>
      <c r="AD3" s="13" t="s">
        <v>93</v>
      </c>
      <c r="AE3" s="28"/>
      <c r="AF3" s="13" t="s">
        <v>46</v>
      </c>
      <c r="AG3" s="27" t="s">
        <v>51</v>
      </c>
      <c r="AH3" s="13" t="s">
        <v>52</v>
      </c>
      <c r="AI3" s="13" t="s">
        <v>54</v>
      </c>
      <c r="AJ3" s="13" t="s">
        <v>79</v>
      </c>
      <c r="AK3" s="33" t="s">
        <v>77</v>
      </c>
      <c r="AL3" s="28"/>
      <c r="AM3" s="78" t="s">
        <v>107</v>
      </c>
      <c r="AN3" s="78" t="s">
        <v>104</v>
      </c>
      <c r="AO3" s="78" t="s">
        <v>105</v>
      </c>
      <c r="AP3" s="78" t="s">
        <v>106</v>
      </c>
      <c r="AQ3" s="78" t="s">
        <v>32</v>
      </c>
      <c r="AR3" s="78" t="s">
        <v>111</v>
      </c>
      <c r="AS3" s="78" t="s">
        <v>112</v>
      </c>
      <c r="AT3" s="78" t="s">
        <v>78</v>
      </c>
      <c r="AU3" s="79" t="s">
        <v>55</v>
      </c>
      <c r="AV3" s="79" t="s">
        <v>56</v>
      </c>
      <c r="AW3" s="78"/>
      <c r="AX3" s="76" t="s">
        <v>108</v>
      </c>
      <c r="AY3" s="76" t="s">
        <v>104</v>
      </c>
      <c r="AZ3" s="76" t="s">
        <v>109</v>
      </c>
      <c r="BA3" s="76" t="s">
        <v>110</v>
      </c>
      <c r="BB3" s="76" t="s">
        <v>32</v>
      </c>
      <c r="BC3" s="76" t="s">
        <v>111</v>
      </c>
      <c r="BD3" s="76" t="s">
        <v>53</v>
      </c>
      <c r="BE3" s="76" t="s">
        <v>113</v>
      </c>
      <c r="BF3" s="76" t="s">
        <v>99</v>
      </c>
      <c r="BG3" s="77" t="s">
        <v>80</v>
      </c>
      <c r="BH3" s="77" t="s">
        <v>81</v>
      </c>
    </row>
    <row r="4" spans="1:6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5" t="s">
        <v>57</v>
      </c>
      <c r="M4" s="16">
        <v>1</v>
      </c>
      <c r="N4" s="17">
        <f>$K$7</f>
        <v>500</v>
      </c>
      <c r="O4" s="17">
        <f>N4</f>
        <v>500</v>
      </c>
      <c r="P4" s="17">
        <f>N4*$K$15</f>
        <v>0</v>
      </c>
      <c r="Q4" s="17">
        <f>P4</f>
        <v>0</v>
      </c>
      <c r="R4" s="17">
        <f>O4-P4</f>
        <v>500</v>
      </c>
      <c r="S4" s="17">
        <f>R4*$K$9/12</f>
        <v>2.9166666666666665</v>
      </c>
      <c r="T4" s="17">
        <f>S4</f>
        <v>2.9166666666666665</v>
      </c>
      <c r="U4" s="17">
        <f>R4+S4</f>
        <v>502.91666666666669</v>
      </c>
      <c r="V4" s="17">
        <f t="shared" ref="V4:V15" si="0">$K$13</f>
        <v>10</v>
      </c>
      <c r="W4" s="17">
        <f>V4</f>
        <v>10</v>
      </c>
      <c r="X4" s="17">
        <f>U4*$K$17/12</f>
        <v>4.1909722222222223E-2</v>
      </c>
      <c r="Y4" s="17">
        <f>X4</f>
        <v>4.1909722222222223E-2</v>
      </c>
      <c r="Z4" s="17">
        <f>$K$16/12*U4</f>
        <v>0.83819444444444458</v>
      </c>
      <c r="AA4" s="17">
        <f>Z4</f>
        <v>0.83819444444444458</v>
      </c>
      <c r="AB4" s="17">
        <f>U4-V4-X4-Z4</f>
        <v>492.0365625</v>
      </c>
      <c r="AC4" s="17">
        <f t="shared" ref="AC4:AC67" si="1">Q4+W4+Y4+AA4</f>
        <v>10.880104166666667</v>
      </c>
      <c r="AD4" s="19">
        <f t="shared" ref="AD4:AD67" si="2">AC4/O4</f>
        <v>2.1760208333333336E-2</v>
      </c>
      <c r="AE4" s="28"/>
      <c r="AF4" s="25">
        <f>AB4*$K$23</f>
        <v>0</v>
      </c>
      <c r="AG4" s="17">
        <f t="shared" ref="AG4:AG67" si="3">AC4+AF4</f>
        <v>10.880104166666667</v>
      </c>
      <c r="AH4" s="19">
        <f t="shared" ref="AH4:AH67" si="4">AG4/O4</f>
        <v>2.1760208333333336E-2</v>
      </c>
      <c r="AI4" s="40">
        <f>IF(AB4-O4-AF4&lt;0,0,AB4-O4-AF4)</f>
        <v>0</v>
      </c>
      <c r="AJ4" s="40">
        <f>AI4*$AJ$2</f>
        <v>0</v>
      </c>
      <c r="AK4" s="41">
        <f>AB4-AF4-AJ4</f>
        <v>492.0365625</v>
      </c>
      <c r="AL4" s="16">
        <v>1</v>
      </c>
      <c r="AM4" s="17">
        <f>N4</f>
        <v>500</v>
      </c>
      <c r="AN4" s="17">
        <f>N4*$K$10</f>
        <v>10</v>
      </c>
      <c r="AO4" s="17">
        <f>AN4</f>
        <v>10</v>
      </c>
      <c r="AP4" s="17">
        <f>AM4-AN4</f>
        <v>490</v>
      </c>
      <c r="AQ4" s="17">
        <f>AP4*$K$9/12</f>
        <v>2.8583333333333338</v>
      </c>
      <c r="AR4" s="17">
        <f>AQ4</f>
        <v>2.8583333333333338</v>
      </c>
      <c r="AS4" s="17">
        <f>AP4+AQ4</f>
        <v>492.85833333333335</v>
      </c>
      <c r="AT4" s="17">
        <f>IF((AS4-O4)&gt;0,$AT$2*(AS4-O4),0)</f>
        <v>0</v>
      </c>
      <c r="AU4" s="39">
        <f>AS4-AT4</f>
        <v>492.85833333333335</v>
      </c>
      <c r="AV4" s="17">
        <f t="shared" ref="AV4:AV67" si="5">AU4-AK4</f>
        <v>0.82177083333334622</v>
      </c>
      <c r="AW4" s="16">
        <v>1</v>
      </c>
      <c r="AX4" s="17">
        <f>N4</f>
        <v>500</v>
      </c>
      <c r="AY4" s="17">
        <f>N4*$K$10</f>
        <v>10</v>
      </c>
      <c r="AZ4" s="17">
        <f>AY4</f>
        <v>10</v>
      </c>
      <c r="BA4" s="17">
        <f>AX4-AY4</f>
        <v>490</v>
      </c>
      <c r="BB4" s="17">
        <f>BA4*$K$9/12</f>
        <v>2.8583333333333338</v>
      </c>
      <c r="BC4" s="17">
        <f>BB4</f>
        <v>2.8583333333333338</v>
      </c>
      <c r="BD4" s="17">
        <f>BA4+BB4</f>
        <v>492.85833333333335</v>
      </c>
      <c r="BE4" s="17">
        <f>BD4-O4</f>
        <v>-7.1416666666666515</v>
      </c>
      <c r="BF4" s="17">
        <f>IF(BE4&gt;0,BE4*$BF$2,0)</f>
        <v>0</v>
      </c>
      <c r="BG4" s="39">
        <f>BD4-BF4</f>
        <v>492.85833333333335</v>
      </c>
      <c r="BH4" s="17">
        <f t="shared" ref="BH4:BH67" si="6">BG4-AK4</f>
        <v>0.82177083333334622</v>
      </c>
    </row>
    <row r="5" spans="1:60" ht="18.75">
      <c r="A5" s="6"/>
      <c r="B5" s="6"/>
      <c r="C5" s="6"/>
      <c r="D5" s="6"/>
      <c r="E5" s="6"/>
      <c r="F5" s="6"/>
      <c r="G5" s="6"/>
      <c r="H5" s="6"/>
      <c r="I5" s="6"/>
      <c r="J5" s="61" t="s">
        <v>103</v>
      </c>
      <c r="K5" s="6"/>
      <c r="L5" s="65"/>
      <c r="M5" s="12">
        <v>2</v>
      </c>
      <c r="N5" s="15">
        <f t="shared" ref="N5:N15" si="7">$K$7</f>
        <v>500</v>
      </c>
      <c r="O5" s="15">
        <f>O4+N5</f>
        <v>1000</v>
      </c>
      <c r="P5" s="15">
        <f t="shared" ref="P5:P68" si="8">N5*$K$15</f>
        <v>0</v>
      </c>
      <c r="Q5" s="15">
        <f>P5+Q4</f>
        <v>0</v>
      </c>
      <c r="R5" s="14">
        <f>AB4+N5-P5</f>
        <v>992.03656249999995</v>
      </c>
      <c r="S5" s="15">
        <f>R5*$K$9/12</f>
        <v>5.7868799479166668</v>
      </c>
      <c r="T5" s="15">
        <f>S5+T4</f>
        <v>8.7035466145833329</v>
      </c>
      <c r="U5" s="15">
        <f>R5+S5</f>
        <v>997.82344244791659</v>
      </c>
      <c r="V5" s="15">
        <f t="shared" si="0"/>
        <v>10</v>
      </c>
      <c r="W5" s="15">
        <f>V5+W4</f>
        <v>20</v>
      </c>
      <c r="X5" s="15">
        <f>U5*$K$17/12</f>
        <v>8.3151953537326392E-2</v>
      </c>
      <c r="Y5" s="14">
        <f>X5+Y4</f>
        <v>0.12506167575954863</v>
      </c>
      <c r="Z5" s="15">
        <f>$K$16/12*U5</f>
        <v>1.6630390707465277</v>
      </c>
      <c r="AA5" s="14">
        <f>Z5+AA4</f>
        <v>2.5012335151909721</v>
      </c>
      <c r="AB5" s="15">
        <f>U5-V5-X5-Z5</f>
        <v>986.07725142363267</v>
      </c>
      <c r="AC5" s="15">
        <f t="shared" si="1"/>
        <v>22.626295190950522</v>
      </c>
      <c r="AD5" s="20">
        <f t="shared" si="2"/>
        <v>2.262629519095052E-2</v>
      </c>
      <c r="AE5" s="28"/>
      <c r="AF5" s="14">
        <f t="shared" ref="AF5:AF15" si="9">AB5*$K$23</f>
        <v>0</v>
      </c>
      <c r="AG5" s="14">
        <f t="shared" si="3"/>
        <v>22.626295190950522</v>
      </c>
      <c r="AH5" s="26">
        <f t="shared" si="4"/>
        <v>2.262629519095052E-2</v>
      </c>
      <c r="AI5" s="29">
        <f t="shared" ref="AI5:AI68" si="10">IF(AB5-O5-AF5&lt;0,0,AB5-O5-AF5)</f>
        <v>0</v>
      </c>
      <c r="AJ5" s="29">
        <f t="shared" ref="AJ5:AJ68" si="11">AI5*$AJ$2</f>
        <v>0</v>
      </c>
      <c r="AK5" s="81">
        <f t="shared" ref="AK5:AK68" si="12">AB5-AF5-AJ5</f>
        <v>986.07725142363267</v>
      </c>
      <c r="AL5" s="28">
        <v>2</v>
      </c>
      <c r="AM5" s="14">
        <f t="shared" ref="AM5:AM68" si="13">N5+AS4</f>
        <v>992.85833333333335</v>
      </c>
      <c r="AN5" s="15">
        <f>N5*$K$10</f>
        <v>10</v>
      </c>
      <c r="AO5" s="15">
        <f>AN5+AO4</f>
        <v>20</v>
      </c>
      <c r="AP5" s="15">
        <f>AM5-AN5</f>
        <v>982.85833333333335</v>
      </c>
      <c r="AQ5" s="15">
        <f>AP5*$K$9/12</f>
        <v>5.7333402777777787</v>
      </c>
      <c r="AR5" s="15">
        <f>AQ5+AR4</f>
        <v>8.5916736111111121</v>
      </c>
      <c r="AS5" s="15">
        <f>AP5+AQ5</f>
        <v>988.5916736111111</v>
      </c>
      <c r="AT5" s="15">
        <f t="shared" ref="AT5:AT67" si="14">IF((AS5-O5)&gt;0,$AT$2*(AS5-O5),0)</f>
        <v>0</v>
      </c>
      <c r="AU5" s="85">
        <f>AS5-AT5</f>
        <v>988.5916736111111</v>
      </c>
      <c r="AV5" s="32">
        <f t="shared" si="5"/>
        <v>2.5144221874784307</v>
      </c>
      <c r="AW5" s="36">
        <v>2</v>
      </c>
      <c r="AX5" s="14">
        <f t="shared" ref="AX5:AX15" si="15">N5+BD4</f>
        <v>992.85833333333335</v>
      </c>
      <c r="AY5" s="15">
        <f>N5*$K$10</f>
        <v>10</v>
      </c>
      <c r="AZ5" s="14">
        <f>AY5+AZ4</f>
        <v>20</v>
      </c>
      <c r="BA5" s="14">
        <f>AX5-AY5</f>
        <v>982.85833333333335</v>
      </c>
      <c r="BB5" s="15">
        <f t="shared" ref="BB5:BB68" si="16">BA5*$K$9/12</f>
        <v>5.7333402777777787</v>
      </c>
      <c r="BC5" s="14">
        <f>BB5+BC4</f>
        <v>8.5916736111111121</v>
      </c>
      <c r="BD5" s="14">
        <f>BA5+BB5</f>
        <v>988.5916736111111</v>
      </c>
      <c r="BE5" s="15">
        <f t="shared" ref="BE5:BE15" si="17">BD5-O5</f>
        <v>-11.408326388888895</v>
      </c>
      <c r="BF5" s="15">
        <f t="shared" ref="BF5:BF68" si="18">IF(BE5&gt;0,BE5*$BF$2,0)</f>
        <v>0</v>
      </c>
      <c r="BG5" s="85">
        <f>BD5-BF5</f>
        <v>988.5916736111111</v>
      </c>
      <c r="BH5" s="32">
        <f t="shared" si="6"/>
        <v>2.5144221874784307</v>
      </c>
    </row>
    <row r="6" spans="1:60" ht="15.75">
      <c r="A6" s="6"/>
      <c r="B6" s="6"/>
      <c r="C6" s="6"/>
      <c r="D6" s="6"/>
      <c r="E6" s="6"/>
      <c r="F6" s="6"/>
      <c r="G6" s="6"/>
      <c r="H6" s="6"/>
      <c r="I6" s="6"/>
      <c r="J6" s="62" t="s">
        <v>1</v>
      </c>
      <c r="K6" s="2"/>
      <c r="L6" s="65"/>
      <c r="M6" s="12">
        <v>3</v>
      </c>
      <c r="N6" s="15">
        <f t="shared" si="7"/>
        <v>500</v>
      </c>
      <c r="O6" s="15">
        <f>N6+O5</f>
        <v>1500</v>
      </c>
      <c r="P6" s="15">
        <f t="shared" si="8"/>
        <v>0</v>
      </c>
      <c r="Q6" s="15">
        <f t="shared" ref="Q6:Q69" si="19">P6+Q5</f>
        <v>0</v>
      </c>
      <c r="R6" s="14">
        <f t="shared" ref="R6:R69" si="20">AB5+N6-P6</f>
        <v>1486.0772514236328</v>
      </c>
      <c r="S6" s="15">
        <f>R6*$K$9/12</f>
        <v>8.668783966637859</v>
      </c>
      <c r="T6" s="15">
        <f t="shared" ref="T6:T69" si="21">S6+T5</f>
        <v>17.372330581221192</v>
      </c>
      <c r="U6" s="15">
        <f>R6+S6</f>
        <v>1494.7460353902707</v>
      </c>
      <c r="V6" s="15">
        <f t="shared" si="0"/>
        <v>10</v>
      </c>
      <c r="W6" s="15">
        <f>V6+W5</f>
        <v>30</v>
      </c>
      <c r="X6" s="15">
        <f>U6*$K$17/12</f>
        <v>0.12456216961585588</v>
      </c>
      <c r="Y6" s="14">
        <f>X6+Y5</f>
        <v>0.2496238453754045</v>
      </c>
      <c r="Z6" s="15">
        <f>$K$16/12*U6</f>
        <v>2.4912433923171178</v>
      </c>
      <c r="AA6" s="14">
        <f>Z6+AA5</f>
        <v>4.9924769075080899</v>
      </c>
      <c r="AB6" s="15">
        <f>U6-V6-X6-Z6</f>
        <v>1482.1302298283376</v>
      </c>
      <c r="AC6" s="15">
        <f t="shared" si="1"/>
        <v>35.242100752883495</v>
      </c>
      <c r="AD6" s="20">
        <f t="shared" si="2"/>
        <v>2.3494733835255664E-2</v>
      </c>
      <c r="AE6" s="28"/>
      <c r="AF6" s="14">
        <f t="shared" si="9"/>
        <v>0</v>
      </c>
      <c r="AG6" s="14">
        <f t="shared" si="3"/>
        <v>35.242100752883495</v>
      </c>
      <c r="AH6" s="26">
        <f t="shared" si="4"/>
        <v>2.3494733835255664E-2</v>
      </c>
      <c r="AI6" s="29">
        <f t="shared" si="10"/>
        <v>0</v>
      </c>
      <c r="AJ6" s="29">
        <f t="shared" si="11"/>
        <v>0</v>
      </c>
      <c r="AK6" s="81">
        <f t="shared" si="12"/>
        <v>1482.1302298283376</v>
      </c>
      <c r="AL6" s="28">
        <v>3</v>
      </c>
      <c r="AM6" s="14">
        <f t="shared" si="13"/>
        <v>1488.5916736111112</v>
      </c>
      <c r="AN6" s="15">
        <f t="shared" ref="AN6:AN69" si="22">N6*$K$10</f>
        <v>10</v>
      </c>
      <c r="AO6" s="15">
        <f t="shared" ref="AO6:AO69" si="23">AN6+AO5</f>
        <v>30</v>
      </c>
      <c r="AP6" s="15">
        <f>AM6-AN6</f>
        <v>1478.5916736111112</v>
      </c>
      <c r="AQ6" s="15">
        <f t="shared" ref="AQ6:AQ69" si="24">AP6*$K$9/12</f>
        <v>8.6251180960648153</v>
      </c>
      <c r="AR6" s="15">
        <f>AQ6+AR5</f>
        <v>17.216791707175929</v>
      </c>
      <c r="AS6" s="15">
        <f t="shared" ref="AS6:AS69" si="25">AP6+AQ6</f>
        <v>1487.2167917071761</v>
      </c>
      <c r="AT6" s="15">
        <f t="shared" si="14"/>
        <v>0</v>
      </c>
      <c r="AU6" s="85">
        <f t="shared" ref="AU6:AU69" si="26">AS6-AT6</f>
        <v>1487.2167917071761</v>
      </c>
      <c r="AV6" s="32">
        <f t="shared" si="5"/>
        <v>5.0865618788384381</v>
      </c>
      <c r="AW6" s="36">
        <v>3</v>
      </c>
      <c r="AX6" s="14">
        <f>N6+BD5</f>
        <v>1488.5916736111112</v>
      </c>
      <c r="AY6" s="15">
        <f t="shared" ref="AY6:AY69" si="27">N6*$K$10</f>
        <v>10</v>
      </c>
      <c r="AZ6" s="14">
        <f t="shared" ref="AZ6:AZ69" si="28">AY6+AZ5</f>
        <v>30</v>
      </c>
      <c r="BA6" s="14">
        <f t="shared" ref="BA6:BA69" si="29">AX6-AY6</f>
        <v>1478.5916736111112</v>
      </c>
      <c r="BB6" s="15">
        <f t="shared" si="16"/>
        <v>8.6251180960648153</v>
      </c>
      <c r="BC6" s="14">
        <f t="shared" ref="BC6:BC69" si="30">BB6+BC5</f>
        <v>17.216791707175929</v>
      </c>
      <c r="BD6" s="14">
        <f t="shared" ref="BD6:BD69" si="31">BA6+BB6</f>
        <v>1487.2167917071761</v>
      </c>
      <c r="BE6" s="15">
        <f t="shared" si="17"/>
        <v>-12.783208292823929</v>
      </c>
      <c r="BF6" s="15">
        <f t="shared" si="18"/>
        <v>0</v>
      </c>
      <c r="BG6" s="85">
        <f t="shared" ref="BG6:BG15" si="32">BD6-BF6</f>
        <v>1487.2167917071761</v>
      </c>
      <c r="BH6" s="32">
        <f t="shared" si="6"/>
        <v>5.0865618788384381</v>
      </c>
    </row>
    <row r="7" spans="1:60">
      <c r="A7" s="6"/>
      <c r="B7" s="6"/>
      <c r="C7" s="6"/>
      <c r="D7" s="6"/>
      <c r="E7" s="6"/>
      <c r="F7" s="6"/>
      <c r="G7" s="6"/>
      <c r="H7" s="6"/>
      <c r="I7" s="6"/>
      <c r="J7" s="1" t="s">
        <v>7</v>
      </c>
      <c r="K7" s="9">
        <v>500</v>
      </c>
      <c r="L7" s="65"/>
      <c r="M7" s="12">
        <v>4</v>
      </c>
      <c r="N7" s="15">
        <f t="shared" si="7"/>
        <v>500</v>
      </c>
      <c r="O7" s="15">
        <f t="shared" ref="O7:O70" si="33">N7+O6</f>
        <v>2000</v>
      </c>
      <c r="P7" s="15">
        <f t="shared" si="8"/>
        <v>0</v>
      </c>
      <c r="Q7" s="15">
        <f t="shared" si="19"/>
        <v>0</v>
      </c>
      <c r="R7" s="14">
        <f t="shared" si="20"/>
        <v>1982.1302298283376</v>
      </c>
      <c r="S7" s="15">
        <f t="shared" ref="S7:S70" si="34">R7*$K$9/12</f>
        <v>11.562426340665304</v>
      </c>
      <c r="T7" s="15">
        <f t="shared" si="21"/>
        <v>28.934756921886496</v>
      </c>
      <c r="U7" s="15">
        <f t="shared" ref="U7:U70" si="35">R7+S7</f>
        <v>1993.6926561690029</v>
      </c>
      <c r="V7" s="15">
        <f t="shared" si="0"/>
        <v>10</v>
      </c>
      <c r="W7" s="15">
        <f t="shared" ref="W7:W70" si="36">V7+W6</f>
        <v>40</v>
      </c>
      <c r="X7" s="15">
        <f t="shared" ref="X7:X70" si="37">U7*$K$17/12</f>
        <v>0.16614105468075024</v>
      </c>
      <c r="Y7" s="14">
        <f t="shared" ref="Y7:Y70" si="38">X7+Y6</f>
        <v>0.41576490005615474</v>
      </c>
      <c r="Z7" s="15">
        <f t="shared" ref="Z7:Z70" si="39">$K$16/12*U7</f>
        <v>3.3228210936150049</v>
      </c>
      <c r="AA7" s="14">
        <f t="shared" ref="AA7:AA70" si="40">Z7+AA6</f>
        <v>8.3152980011230948</v>
      </c>
      <c r="AB7" s="15">
        <f t="shared" ref="AB7:AB70" si="41">U7-V7-X7-Z7</f>
        <v>1980.2036940207072</v>
      </c>
      <c r="AC7" s="15">
        <f t="shared" si="1"/>
        <v>48.73106290117925</v>
      </c>
      <c r="AD7" s="20">
        <f t="shared" si="2"/>
        <v>2.4365531450589624E-2</v>
      </c>
      <c r="AE7" s="28"/>
      <c r="AF7" s="14">
        <f t="shared" si="9"/>
        <v>0</v>
      </c>
      <c r="AG7" s="14">
        <f t="shared" si="3"/>
        <v>48.73106290117925</v>
      </c>
      <c r="AH7" s="26">
        <f t="shared" si="4"/>
        <v>2.4365531450589624E-2</v>
      </c>
      <c r="AI7" s="29">
        <f t="shared" si="10"/>
        <v>0</v>
      </c>
      <c r="AJ7" s="29">
        <f t="shared" si="11"/>
        <v>0</v>
      </c>
      <c r="AK7" s="81">
        <f t="shared" si="12"/>
        <v>1980.2036940207072</v>
      </c>
      <c r="AL7" s="28">
        <v>4</v>
      </c>
      <c r="AM7" s="14">
        <f t="shared" si="13"/>
        <v>1987.2167917071761</v>
      </c>
      <c r="AN7" s="15">
        <f t="shared" si="22"/>
        <v>10</v>
      </c>
      <c r="AO7" s="15">
        <f t="shared" si="23"/>
        <v>40</v>
      </c>
      <c r="AP7" s="15">
        <f t="shared" ref="AP7:AP69" si="42">AM7-AN7</f>
        <v>1977.2167917071761</v>
      </c>
      <c r="AQ7" s="15">
        <f t="shared" si="24"/>
        <v>11.533764618291862</v>
      </c>
      <c r="AR7" s="15">
        <f t="shared" ref="AR7:AR70" si="43">AQ7+AR6</f>
        <v>28.750556325467791</v>
      </c>
      <c r="AS7" s="15">
        <f t="shared" si="25"/>
        <v>1988.7505563254679</v>
      </c>
      <c r="AT7" s="15">
        <f t="shared" si="14"/>
        <v>0</v>
      </c>
      <c r="AU7" s="85">
        <f t="shared" si="26"/>
        <v>1988.7505563254679</v>
      </c>
      <c r="AV7" s="32">
        <f t="shared" si="5"/>
        <v>8.5468623047606798</v>
      </c>
      <c r="AW7" s="36">
        <v>4</v>
      </c>
      <c r="AX7" s="14">
        <f>N7+BD6</f>
        <v>1987.2167917071761</v>
      </c>
      <c r="AY7" s="15">
        <f t="shared" si="27"/>
        <v>10</v>
      </c>
      <c r="AZ7" s="14">
        <f t="shared" si="28"/>
        <v>40</v>
      </c>
      <c r="BA7" s="14">
        <f>AX7-AY7</f>
        <v>1977.2167917071761</v>
      </c>
      <c r="BB7" s="15">
        <f t="shared" si="16"/>
        <v>11.533764618291862</v>
      </c>
      <c r="BC7" s="14">
        <f t="shared" si="30"/>
        <v>28.750556325467791</v>
      </c>
      <c r="BD7" s="14">
        <f t="shared" si="31"/>
        <v>1988.7505563254679</v>
      </c>
      <c r="BE7" s="15">
        <f t="shared" si="17"/>
        <v>-11.249443674532131</v>
      </c>
      <c r="BF7" s="15">
        <f t="shared" si="18"/>
        <v>0</v>
      </c>
      <c r="BG7" s="85">
        <f t="shared" si="32"/>
        <v>1988.7505563254679</v>
      </c>
      <c r="BH7" s="32">
        <f t="shared" si="6"/>
        <v>8.5468623047606798</v>
      </c>
    </row>
    <row r="8" spans="1:60">
      <c r="A8" s="6"/>
      <c r="B8" s="6"/>
      <c r="C8" s="6"/>
      <c r="D8" s="6"/>
      <c r="E8" s="6"/>
      <c r="F8" s="6"/>
      <c r="G8" s="6"/>
      <c r="H8" s="6"/>
      <c r="I8" s="6"/>
      <c r="J8" s="1" t="s">
        <v>8</v>
      </c>
      <c r="K8" s="11">
        <v>0</v>
      </c>
      <c r="L8" s="65"/>
      <c r="M8" s="12">
        <v>5</v>
      </c>
      <c r="N8" s="15">
        <f t="shared" si="7"/>
        <v>500</v>
      </c>
      <c r="O8" s="15">
        <f t="shared" si="33"/>
        <v>2500</v>
      </c>
      <c r="P8" s="15">
        <f t="shared" si="8"/>
        <v>0</v>
      </c>
      <c r="Q8" s="15">
        <f t="shared" si="19"/>
        <v>0</v>
      </c>
      <c r="R8" s="14">
        <f t="shared" si="20"/>
        <v>2480.2036940207072</v>
      </c>
      <c r="S8" s="15">
        <f t="shared" si="34"/>
        <v>14.46785488178746</v>
      </c>
      <c r="T8" s="15">
        <f t="shared" si="21"/>
        <v>43.402611803673956</v>
      </c>
      <c r="U8" s="15">
        <f t="shared" si="35"/>
        <v>2494.6715489024946</v>
      </c>
      <c r="V8" s="15">
        <f t="shared" si="0"/>
        <v>10</v>
      </c>
      <c r="W8" s="15">
        <f t="shared" si="36"/>
        <v>50</v>
      </c>
      <c r="X8" s="15">
        <f t="shared" si="37"/>
        <v>0.20788929574187454</v>
      </c>
      <c r="Y8" s="14">
        <f t="shared" si="38"/>
        <v>0.62365419579802928</v>
      </c>
      <c r="Z8" s="15">
        <f t="shared" si="39"/>
        <v>4.1577859148374916</v>
      </c>
      <c r="AA8" s="14">
        <f t="shared" si="40"/>
        <v>12.473083915960586</v>
      </c>
      <c r="AB8" s="15">
        <f t="shared" si="41"/>
        <v>2480.3058736919152</v>
      </c>
      <c r="AC8" s="15">
        <f t="shared" si="1"/>
        <v>63.096738111758619</v>
      </c>
      <c r="AD8" s="20">
        <f t="shared" si="2"/>
        <v>2.5238695244703447E-2</v>
      </c>
      <c r="AE8" s="28"/>
      <c r="AF8" s="14">
        <f t="shared" si="9"/>
        <v>0</v>
      </c>
      <c r="AG8" s="14">
        <f t="shared" si="3"/>
        <v>63.096738111758619</v>
      </c>
      <c r="AH8" s="26">
        <f t="shared" si="4"/>
        <v>2.5238695244703447E-2</v>
      </c>
      <c r="AI8" s="29">
        <f t="shared" si="10"/>
        <v>0</v>
      </c>
      <c r="AJ8" s="29">
        <f t="shared" si="11"/>
        <v>0</v>
      </c>
      <c r="AK8" s="81">
        <f t="shared" si="12"/>
        <v>2480.3058736919152</v>
      </c>
      <c r="AL8" s="28">
        <v>5</v>
      </c>
      <c r="AM8" s="14">
        <f>N8+AS7</f>
        <v>2488.7505563254681</v>
      </c>
      <c r="AN8" s="15">
        <f t="shared" si="22"/>
        <v>10</v>
      </c>
      <c r="AO8" s="15">
        <f t="shared" si="23"/>
        <v>50</v>
      </c>
      <c r="AP8" s="15">
        <f t="shared" si="42"/>
        <v>2478.7505563254681</v>
      </c>
      <c r="AQ8" s="15">
        <f t="shared" si="24"/>
        <v>14.459378245231898</v>
      </c>
      <c r="AR8" s="15">
        <f t="shared" si="43"/>
        <v>43.209934570699687</v>
      </c>
      <c r="AS8" s="15">
        <f t="shared" si="25"/>
        <v>2493.2099345707002</v>
      </c>
      <c r="AT8" s="15">
        <f t="shared" si="14"/>
        <v>0</v>
      </c>
      <c r="AU8" s="85">
        <f t="shared" si="26"/>
        <v>2493.2099345707002</v>
      </c>
      <c r="AV8" s="32">
        <f t="shared" si="5"/>
        <v>12.904060878785003</v>
      </c>
      <c r="AW8" s="36">
        <v>5</v>
      </c>
      <c r="AX8" s="14">
        <f t="shared" si="15"/>
        <v>2488.7505563254681</v>
      </c>
      <c r="AY8" s="15">
        <f t="shared" si="27"/>
        <v>10</v>
      </c>
      <c r="AZ8" s="14">
        <f t="shared" si="28"/>
        <v>50</v>
      </c>
      <c r="BA8" s="14">
        <f t="shared" si="29"/>
        <v>2478.7505563254681</v>
      </c>
      <c r="BB8" s="15">
        <f t="shared" si="16"/>
        <v>14.459378245231898</v>
      </c>
      <c r="BC8" s="14">
        <f t="shared" si="30"/>
        <v>43.209934570699687</v>
      </c>
      <c r="BD8" s="14">
        <f t="shared" si="31"/>
        <v>2493.2099345707002</v>
      </c>
      <c r="BE8" s="15">
        <f t="shared" si="17"/>
        <v>-6.7900654292998297</v>
      </c>
      <c r="BF8" s="15">
        <f t="shared" si="18"/>
        <v>0</v>
      </c>
      <c r="BG8" s="85">
        <f t="shared" si="32"/>
        <v>2493.2099345707002</v>
      </c>
      <c r="BH8" s="32">
        <f t="shared" si="6"/>
        <v>12.904060878785003</v>
      </c>
    </row>
    <row r="9" spans="1:60">
      <c r="A9" s="6"/>
      <c r="B9" s="6"/>
      <c r="C9" s="6"/>
      <c r="D9" s="6"/>
      <c r="E9" s="6"/>
      <c r="F9" s="6"/>
      <c r="G9" s="6"/>
      <c r="H9" s="6"/>
      <c r="I9" s="6"/>
      <c r="J9" s="1" t="s">
        <v>0</v>
      </c>
      <c r="K9" s="30">
        <v>7.0000000000000007E-2</v>
      </c>
      <c r="L9" s="65"/>
      <c r="M9" s="12">
        <v>6</v>
      </c>
      <c r="N9" s="15">
        <f t="shared" si="7"/>
        <v>500</v>
      </c>
      <c r="O9" s="15">
        <f t="shared" si="33"/>
        <v>3000</v>
      </c>
      <c r="P9" s="15">
        <f t="shared" si="8"/>
        <v>0</v>
      </c>
      <c r="Q9" s="15">
        <f t="shared" si="19"/>
        <v>0</v>
      </c>
      <c r="R9" s="14">
        <f t="shared" si="20"/>
        <v>2980.3058736919152</v>
      </c>
      <c r="S9" s="15">
        <f t="shared" si="34"/>
        <v>17.385117596536173</v>
      </c>
      <c r="T9" s="15">
        <f t="shared" si="21"/>
        <v>60.787729400210125</v>
      </c>
      <c r="U9" s="15">
        <f t="shared" si="35"/>
        <v>2997.6909912884512</v>
      </c>
      <c r="V9" s="15">
        <f t="shared" si="0"/>
        <v>10</v>
      </c>
      <c r="W9" s="15">
        <f t="shared" si="36"/>
        <v>60</v>
      </c>
      <c r="X9" s="15">
        <f t="shared" si="37"/>
        <v>0.24980758260737093</v>
      </c>
      <c r="Y9" s="14">
        <f t="shared" si="38"/>
        <v>0.87346177840540018</v>
      </c>
      <c r="Z9" s="15">
        <f t="shared" si="39"/>
        <v>4.996151652147419</v>
      </c>
      <c r="AA9" s="14">
        <f t="shared" si="40"/>
        <v>17.469235568108004</v>
      </c>
      <c r="AB9" s="15">
        <f t="shared" si="41"/>
        <v>2982.4450320536962</v>
      </c>
      <c r="AC9" s="15">
        <f t="shared" si="1"/>
        <v>78.342697346513404</v>
      </c>
      <c r="AD9" s="20">
        <f t="shared" si="2"/>
        <v>2.6114232448837801E-2</v>
      </c>
      <c r="AE9" s="28"/>
      <c r="AF9" s="14">
        <f t="shared" si="9"/>
        <v>0</v>
      </c>
      <c r="AG9" s="14">
        <f t="shared" si="3"/>
        <v>78.342697346513404</v>
      </c>
      <c r="AH9" s="26">
        <f t="shared" si="4"/>
        <v>2.6114232448837801E-2</v>
      </c>
      <c r="AI9" s="29">
        <f t="shared" si="10"/>
        <v>0</v>
      </c>
      <c r="AJ9" s="29">
        <f t="shared" si="11"/>
        <v>0</v>
      </c>
      <c r="AK9" s="81">
        <f t="shared" si="12"/>
        <v>2982.4450320536962</v>
      </c>
      <c r="AL9" s="28">
        <v>6</v>
      </c>
      <c r="AM9" s="14">
        <f t="shared" si="13"/>
        <v>2993.2099345707002</v>
      </c>
      <c r="AN9" s="15">
        <f t="shared" si="22"/>
        <v>10</v>
      </c>
      <c r="AO9" s="15">
        <f t="shared" si="23"/>
        <v>60</v>
      </c>
      <c r="AP9" s="15">
        <f t="shared" si="42"/>
        <v>2983.2099345707002</v>
      </c>
      <c r="AQ9" s="15">
        <f t="shared" si="24"/>
        <v>17.402057951662417</v>
      </c>
      <c r="AR9" s="15">
        <f t="shared" si="43"/>
        <v>60.611992522362101</v>
      </c>
      <c r="AS9" s="15">
        <f t="shared" si="25"/>
        <v>3000.6119925223625</v>
      </c>
      <c r="AT9" s="15">
        <f t="shared" si="14"/>
        <v>0.11627857924886939</v>
      </c>
      <c r="AU9" s="85">
        <f t="shared" si="26"/>
        <v>3000.4957139431135</v>
      </c>
      <c r="AV9" s="32">
        <f t="shared" si="5"/>
        <v>18.050681889417319</v>
      </c>
      <c r="AW9" s="36">
        <v>6</v>
      </c>
      <c r="AX9" s="14">
        <f t="shared" si="15"/>
        <v>2993.2099345707002</v>
      </c>
      <c r="AY9" s="15">
        <f t="shared" si="27"/>
        <v>10</v>
      </c>
      <c r="AZ9" s="14">
        <f t="shared" si="28"/>
        <v>60</v>
      </c>
      <c r="BA9" s="14">
        <f t="shared" si="29"/>
        <v>2983.2099345707002</v>
      </c>
      <c r="BB9" s="15">
        <f t="shared" si="16"/>
        <v>17.402057951662417</v>
      </c>
      <c r="BC9" s="14">
        <f t="shared" si="30"/>
        <v>60.611992522362101</v>
      </c>
      <c r="BD9" s="14">
        <f t="shared" si="31"/>
        <v>3000.6119925223625</v>
      </c>
      <c r="BE9" s="15">
        <f t="shared" si="17"/>
        <v>0.61199252236247048</v>
      </c>
      <c r="BF9" s="15">
        <f t="shared" si="18"/>
        <v>0.11627857924886939</v>
      </c>
      <c r="BG9" s="85">
        <f t="shared" si="32"/>
        <v>3000.4957139431135</v>
      </c>
      <c r="BH9" s="32">
        <f t="shared" si="6"/>
        <v>18.050681889417319</v>
      </c>
    </row>
    <row r="10" spans="1:60">
      <c r="A10" s="6"/>
      <c r="B10" s="6"/>
      <c r="C10" s="6"/>
      <c r="D10" s="6"/>
      <c r="E10" s="6"/>
      <c r="F10" s="6"/>
      <c r="G10" s="6"/>
      <c r="H10" s="6"/>
      <c r="I10" s="6"/>
      <c r="J10" s="83" t="s">
        <v>102</v>
      </c>
      <c r="K10" s="84">
        <v>0.02</v>
      </c>
      <c r="L10" s="65"/>
      <c r="M10" s="12">
        <v>7</v>
      </c>
      <c r="N10" s="15">
        <f t="shared" si="7"/>
        <v>500</v>
      </c>
      <c r="O10" s="15">
        <f t="shared" si="33"/>
        <v>3500</v>
      </c>
      <c r="P10" s="15">
        <f t="shared" si="8"/>
        <v>0</v>
      </c>
      <c r="Q10" s="15">
        <f t="shared" si="19"/>
        <v>0</v>
      </c>
      <c r="R10" s="14">
        <f t="shared" si="20"/>
        <v>3482.4450320536962</v>
      </c>
      <c r="S10" s="15">
        <f t="shared" si="34"/>
        <v>20.314262686979898</v>
      </c>
      <c r="T10" s="15">
        <f t="shared" si="21"/>
        <v>81.101992087190027</v>
      </c>
      <c r="U10" s="15">
        <f t="shared" si="35"/>
        <v>3502.7592947406761</v>
      </c>
      <c r="V10" s="15">
        <f t="shared" si="0"/>
        <v>10</v>
      </c>
      <c r="W10" s="15">
        <f t="shared" si="36"/>
        <v>70</v>
      </c>
      <c r="X10" s="15">
        <f t="shared" si="37"/>
        <v>0.29189660789505634</v>
      </c>
      <c r="Y10" s="14">
        <f t="shared" si="38"/>
        <v>1.1653583863004564</v>
      </c>
      <c r="Z10" s="15">
        <f t="shared" si="39"/>
        <v>5.8379321579011272</v>
      </c>
      <c r="AA10" s="14">
        <f t="shared" si="40"/>
        <v>23.307167726009133</v>
      </c>
      <c r="AB10" s="15">
        <f t="shared" si="41"/>
        <v>3486.6294659748801</v>
      </c>
      <c r="AC10" s="15">
        <f t="shared" si="1"/>
        <v>94.472526112309595</v>
      </c>
      <c r="AD10" s="20">
        <f t="shared" si="2"/>
        <v>2.6992150317802742E-2</v>
      </c>
      <c r="AE10" s="28"/>
      <c r="AF10" s="14">
        <f t="shared" si="9"/>
        <v>0</v>
      </c>
      <c r="AG10" s="14">
        <f t="shared" si="3"/>
        <v>94.472526112309595</v>
      </c>
      <c r="AH10" s="26">
        <f t="shared" si="4"/>
        <v>2.6992150317802742E-2</v>
      </c>
      <c r="AI10" s="29">
        <f t="shared" si="10"/>
        <v>0</v>
      </c>
      <c r="AJ10" s="29">
        <f t="shared" si="11"/>
        <v>0</v>
      </c>
      <c r="AK10" s="81">
        <f t="shared" si="12"/>
        <v>3486.6294659748801</v>
      </c>
      <c r="AL10" s="28">
        <v>7</v>
      </c>
      <c r="AM10" s="14">
        <f t="shared" si="13"/>
        <v>3500.6119925223625</v>
      </c>
      <c r="AN10" s="15">
        <f t="shared" si="22"/>
        <v>10</v>
      </c>
      <c r="AO10" s="15">
        <f t="shared" si="23"/>
        <v>70</v>
      </c>
      <c r="AP10" s="15">
        <f t="shared" si="42"/>
        <v>3490.6119925223625</v>
      </c>
      <c r="AQ10" s="15">
        <f t="shared" si="24"/>
        <v>20.361903289713783</v>
      </c>
      <c r="AR10" s="15">
        <f t="shared" si="43"/>
        <v>80.973895812075881</v>
      </c>
      <c r="AS10" s="15">
        <f t="shared" si="25"/>
        <v>3510.9738958120761</v>
      </c>
      <c r="AT10" s="15">
        <f t="shared" si="14"/>
        <v>2.0850402042944554</v>
      </c>
      <c r="AU10" s="85">
        <f t="shared" si="26"/>
        <v>3508.8888556077818</v>
      </c>
      <c r="AV10" s="32">
        <f t="shared" si="5"/>
        <v>22.25938963290173</v>
      </c>
      <c r="AW10" s="36">
        <v>7</v>
      </c>
      <c r="AX10" s="14">
        <f t="shared" si="15"/>
        <v>3500.6119925223625</v>
      </c>
      <c r="AY10" s="15">
        <f t="shared" si="27"/>
        <v>10</v>
      </c>
      <c r="AZ10" s="14">
        <f t="shared" si="28"/>
        <v>70</v>
      </c>
      <c r="BA10" s="14">
        <f t="shared" si="29"/>
        <v>3490.6119925223625</v>
      </c>
      <c r="BB10" s="15">
        <f t="shared" si="16"/>
        <v>20.361903289713783</v>
      </c>
      <c r="BC10" s="14">
        <f t="shared" si="30"/>
        <v>80.973895812075881</v>
      </c>
      <c r="BD10" s="14">
        <f t="shared" si="31"/>
        <v>3510.9738958120761</v>
      </c>
      <c r="BE10" s="15">
        <f t="shared" si="17"/>
        <v>10.97389581207608</v>
      </c>
      <c r="BF10" s="15">
        <f t="shared" si="18"/>
        <v>2.0850402042944554</v>
      </c>
      <c r="BG10" s="85">
        <f t="shared" si="32"/>
        <v>3508.8888556077818</v>
      </c>
      <c r="BH10" s="32">
        <f t="shared" si="6"/>
        <v>22.25938963290173</v>
      </c>
    </row>
    <row r="11" spans="1:6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5"/>
      <c r="M11" s="12">
        <v>8</v>
      </c>
      <c r="N11" s="15">
        <f t="shared" si="7"/>
        <v>500</v>
      </c>
      <c r="O11" s="15">
        <f t="shared" si="33"/>
        <v>4000</v>
      </c>
      <c r="P11" s="15">
        <f t="shared" si="8"/>
        <v>0</v>
      </c>
      <c r="Q11" s="15">
        <f t="shared" si="19"/>
        <v>0</v>
      </c>
      <c r="R11" s="14">
        <f t="shared" si="20"/>
        <v>3986.6294659748801</v>
      </c>
      <c r="S11" s="15">
        <f t="shared" si="34"/>
        <v>23.255338551520136</v>
      </c>
      <c r="T11" s="15">
        <f t="shared" si="21"/>
        <v>104.35733063871017</v>
      </c>
      <c r="U11" s="15">
        <f t="shared" si="35"/>
        <v>4009.8848045264003</v>
      </c>
      <c r="V11" s="15">
        <f t="shared" si="0"/>
        <v>10</v>
      </c>
      <c r="W11" s="15">
        <f t="shared" si="36"/>
        <v>80</v>
      </c>
      <c r="X11" s="15">
        <f t="shared" si="37"/>
        <v>0.33415706704386672</v>
      </c>
      <c r="Y11" s="14">
        <f t="shared" si="38"/>
        <v>1.4995154533443231</v>
      </c>
      <c r="Z11" s="15">
        <f t="shared" si="39"/>
        <v>6.6831413408773344</v>
      </c>
      <c r="AA11" s="14">
        <f t="shared" si="40"/>
        <v>29.990309066886468</v>
      </c>
      <c r="AB11" s="15">
        <f t="shared" si="41"/>
        <v>3992.867506118479</v>
      </c>
      <c r="AC11" s="15">
        <f t="shared" si="1"/>
        <v>111.4898245202308</v>
      </c>
      <c r="AD11" s="20">
        <f t="shared" si="2"/>
        <v>2.7872456130057701E-2</v>
      </c>
      <c r="AE11" s="28"/>
      <c r="AF11" s="14">
        <f t="shared" si="9"/>
        <v>0</v>
      </c>
      <c r="AG11" s="14">
        <f t="shared" si="3"/>
        <v>111.4898245202308</v>
      </c>
      <c r="AH11" s="26">
        <f t="shared" si="4"/>
        <v>2.7872456130057701E-2</v>
      </c>
      <c r="AI11" s="29">
        <f t="shared" si="10"/>
        <v>0</v>
      </c>
      <c r="AJ11" s="29">
        <f t="shared" si="11"/>
        <v>0</v>
      </c>
      <c r="AK11" s="81">
        <f t="shared" si="12"/>
        <v>3992.867506118479</v>
      </c>
      <c r="AL11" s="28">
        <v>8</v>
      </c>
      <c r="AM11" s="14">
        <f t="shared" si="13"/>
        <v>4010.9738958120761</v>
      </c>
      <c r="AN11" s="15">
        <f t="shared" si="22"/>
        <v>10</v>
      </c>
      <c r="AO11" s="15">
        <f t="shared" si="23"/>
        <v>80</v>
      </c>
      <c r="AP11" s="15">
        <f t="shared" si="42"/>
        <v>4000.9738958120761</v>
      </c>
      <c r="AQ11" s="15">
        <f t="shared" si="24"/>
        <v>23.339014392237114</v>
      </c>
      <c r="AR11" s="15">
        <f t="shared" si="43"/>
        <v>104.312910204313</v>
      </c>
      <c r="AS11" s="15">
        <f t="shared" si="25"/>
        <v>4024.3129102043131</v>
      </c>
      <c r="AT11" s="15">
        <f t="shared" si="14"/>
        <v>4.619452938819486</v>
      </c>
      <c r="AU11" s="85">
        <f t="shared" si="26"/>
        <v>4019.6934572654936</v>
      </c>
      <c r="AV11" s="32">
        <f t="shared" si="5"/>
        <v>26.825951147014621</v>
      </c>
      <c r="AW11" s="36">
        <v>8</v>
      </c>
      <c r="AX11" s="14">
        <f t="shared" si="15"/>
        <v>4010.9738958120761</v>
      </c>
      <c r="AY11" s="15">
        <f t="shared" si="27"/>
        <v>10</v>
      </c>
      <c r="AZ11" s="14">
        <f t="shared" si="28"/>
        <v>80</v>
      </c>
      <c r="BA11" s="14">
        <f t="shared" si="29"/>
        <v>4000.9738958120761</v>
      </c>
      <c r="BB11" s="15">
        <f t="shared" si="16"/>
        <v>23.339014392237114</v>
      </c>
      <c r="BC11" s="14">
        <f t="shared" si="30"/>
        <v>104.312910204313</v>
      </c>
      <c r="BD11" s="14">
        <f t="shared" si="31"/>
        <v>4024.3129102043131</v>
      </c>
      <c r="BE11" s="15">
        <f t="shared" si="17"/>
        <v>24.312910204313084</v>
      </c>
      <c r="BF11" s="15">
        <f t="shared" si="18"/>
        <v>4.619452938819486</v>
      </c>
      <c r="BG11" s="85">
        <f t="shared" si="32"/>
        <v>4019.6934572654936</v>
      </c>
      <c r="BH11" s="32">
        <f t="shared" si="6"/>
        <v>26.825951147014621</v>
      </c>
    </row>
    <row r="12" spans="1:60" ht="15.75">
      <c r="A12" s="6"/>
      <c r="B12" s="6"/>
      <c r="C12" s="6"/>
      <c r="D12" s="6"/>
      <c r="E12" s="6"/>
      <c r="F12" s="6"/>
      <c r="G12" s="6"/>
      <c r="H12" s="6"/>
      <c r="I12" s="6"/>
      <c r="J12" s="63" t="s">
        <v>3</v>
      </c>
      <c r="K12" s="3"/>
      <c r="L12" s="65"/>
      <c r="M12" s="12">
        <v>9</v>
      </c>
      <c r="N12" s="15">
        <f t="shared" si="7"/>
        <v>500</v>
      </c>
      <c r="O12" s="15">
        <f t="shared" si="33"/>
        <v>4500</v>
      </c>
      <c r="P12" s="15">
        <f t="shared" si="8"/>
        <v>0</v>
      </c>
      <c r="Q12" s="15">
        <f t="shared" si="19"/>
        <v>0</v>
      </c>
      <c r="R12" s="14">
        <f t="shared" si="20"/>
        <v>4492.8675061184786</v>
      </c>
      <c r="S12" s="15">
        <f t="shared" si="34"/>
        <v>26.208393785691129</v>
      </c>
      <c r="T12" s="15">
        <f t="shared" si="21"/>
        <v>130.56572442440131</v>
      </c>
      <c r="U12" s="15">
        <f t="shared" si="35"/>
        <v>4519.07589990417</v>
      </c>
      <c r="V12" s="15">
        <f t="shared" si="0"/>
        <v>10</v>
      </c>
      <c r="W12" s="15">
        <f t="shared" si="36"/>
        <v>90</v>
      </c>
      <c r="X12" s="15">
        <f t="shared" si="37"/>
        <v>0.37658965832534746</v>
      </c>
      <c r="Y12" s="14">
        <f t="shared" si="38"/>
        <v>1.8761051116696705</v>
      </c>
      <c r="Z12" s="15">
        <f t="shared" si="39"/>
        <v>7.5317931665069509</v>
      </c>
      <c r="AA12" s="14">
        <f t="shared" si="40"/>
        <v>37.522102233393419</v>
      </c>
      <c r="AB12" s="15">
        <f t="shared" si="41"/>
        <v>4501.1675170793378</v>
      </c>
      <c r="AC12" s="15">
        <f t="shared" si="1"/>
        <v>129.3982073450631</v>
      </c>
      <c r="AD12" s="20">
        <f t="shared" si="2"/>
        <v>2.8755157187791799E-2</v>
      </c>
      <c r="AE12" s="28"/>
      <c r="AF12" s="14">
        <f t="shared" si="9"/>
        <v>0</v>
      </c>
      <c r="AG12" s="14">
        <f t="shared" si="3"/>
        <v>129.3982073450631</v>
      </c>
      <c r="AH12" s="26">
        <f t="shared" si="4"/>
        <v>2.8755157187791799E-2</v>
      </c>
      <c r="AI12" s="29">
        <f t="shared" si="10"/>
        <v>1.1675170793378129</v>
      </c>
      <c r="AJ12" s="29">
        <f t="shared" si="11"/>
        <v>0.22182824507418444</v>
      </c>
      <c r="AK12" s="81">
        <f t="shared" si="12"/>
        <v>4500.9456888342638</v>
      </c>
      <c r="AL12" s="28">
        <v>9</v>
      </c>
      <c r="AM12" s="14">
        <f t="shared" si="13"/>
        <v>4524.3129102043131</v>
      </c>
      <c r="AN12" s="15">
        <f t="shared" si="22"/>
        <v>10</v>
      </c>
      <c r="AO12" s="15">
        <f t="shared" si="23"/>
        <v>90</v>
      </c>
      <c r="AP12" s="15">
        <f t="shared" si="42"/>
        <v>4514.3129102043131</v>
      </c>
      <c r="AQ12" s="15">
        <f t="shared" si="24"/>
        <v>26.333491976191826</v>
      </c>
      <c r="AR12" s="15">
        <f t="shared" si="43"/>
        <v>130.64640218050482</v>
      </c>
      <c r="AS12" s="15">
        <f t="shared" si="25"/>
        <v>4540.646402180505</v>
      </c>
      <c r="AT12" s="15">
        <f t="shared" si="14"/>
        <v>7.7228164142959486</v>
      </c>
      <c r="AU12" s="85">
        <f t="shared" si="26"/>
        <v>4532.9235857662088</v>
      </c>
      <c r="AV12" s="32">
        <f t="shared" si="5"/>
        <v>31.977896931944997</v>
      </c>
      <c r="AW12" s="36">
        <v>9</v>
      </c>
      <c r="AX12" s="14">
        <f t="shared" si="15"/>
        <v>4524.3129102043131</v>
      </c>
      <c r="AY12" s="15">
        <f t="shared" si="27"/>
        <v>10</v>
      </c>
      <c r="AZ12" s="14">
        <f t="shared" si="28"/>
        <v>90</v>
      </c>
      <c r="BA12" s="14">
        <f t="shared" si="29"/>
        <v>4514.3129102043131</v>
      </c>
      <c r="BB12" s="15">
        <f t="shared" si="16"/>
        <v>26.333491976191826</v>
      </c>
      <c r="BC12" s="14">
        <f t="shared" si="30"/>
        <v>130.64640218050482</v>
      </c>
      <c r="BD12" s="14">
        <f t="shared" si="31"/>
        <v>4540.646402180505</v>
      </c>
      <c r="BE12" s="15">
        <f t="shared" si="17"/>
        <v>40.646402180504992</v>
      </c>
      <c r="BF12" s="15">
        <f t="shared" si="18"/>
        <v>7.7228164142959486</v>
      </c>
      <c r="BG12" s="85">
        <f t="shared" si="32"/>
        <v>4532.9235857662088</v>
      </c>
      <c r="BH12" s="32">
        <f t="shared" si="6"/>
        <v>31.977896931944997</v>
      </c>
    </row>
    <row r="13" spans="1:60">
      <c r="A13" s="6"/>
      <c r="B13" s="6"/>
      <c r="C13" s="6"/>
      <c r="D13" s="6"/>
      <c r="E13" s="6"/>
      <c r="F13" s="6"/>
      <c r="G13" s="6"/>
      <c r="H13" s="6"/>
      <c r="I13" s="6"/>
      <c r="J13" s="1" t="s">
        <v>4</v>
      </c>
      <c r="K13" s="9">
        <v>10</v>
      </c>
      <c r="L13" s="65"/>
      <c r="M13" s="12">
        <v>10</v>
      </c>
      <c r="N13" s="15">
        <f t="shared" si="7"/>
        <v>500</v>
      </c>
      <c r="O13" s="15">
        <f t="shared" si="33"/>
        <v>5000</v>
      </c>
      <c r="P13" s="15">
        <f t="shared" si="8"/>
        <v>0</v>
      </c>
      <c r="Q13" s="15">
        <f t="shared" si="19"/>
        <v>0</v>
      </c>
      <c r="R13" s="14">
        <f t="shared" si="20"/>
        <v>5001.1675170793378</v>
      </c>
      <c r="S13" s="15">
        <f t="shared" si="34"/>
        <v>29.173477182962809</v>
      </c>
      <c r="T13" s="15">
        <f t="shared" si="21"/>
        <v>159.73920160736412</v>
      </c>
      <c r="U13" s="15">
        <f t="shared" si="35"/>
        <v>5030.3409942623002</v>
      </c>
      <c r="V13" s="15">
        <f t="shared" si="0"/>
        <v>10</v>
      </c>
      <c r="W13" s="15">
        <f t="shared" si="36"/>
        <v>100</v>
      </c>
      <c r="X13" s="15">
        <f t="shared" si="37"/>
        <v>0.41919508285519175</v>
      </c>
      <c r="Y13" s="14">
        <f t="shared" si="38"/>
        <v>2.2953001945248621</v>
      </c>
      <c r="Z13" s="15">
        <f t="shared" si="39"/>
        <v>8.3839016571038343</v>
      </c>
      <c r="AA13" s="14">
        <f t="shared" si="40"/>
        <v>45.906003890497253</v>
      </c>
      <c r="AB13" s="15">
        <f t="shared" si="41"/>
        <v>5011.5378975223412</v>
      </c>
      <c r="AC13" s="15">
        <f t="shared" si="1"/>
        <v>148.20130408502212</v>
      </c>
      <c r="AD13" s="20">
        <f t="shared" si="2"/>
        <v>2.9640260817004424E-2</v>
      </c>
      <c r="AE13" s="28"/>
      <c r="AF13" s="14">
        <f t="shared" si="9"/>
        <v>0</v>
      </c>
      <c r="AG13" s="14">
        <f t="shared" si="3"/>
        <v>148.20130408502212</v>
      </c>
      <c r="AH13" s="26">
        <f t="shared" si="4"/>
        <v>2.9640260817004424E-2</v>
      </c>
      <c r="AI13" s="29">
        <f t="shared" si="10"/>
        <v>11.537897522341154</v>
      </c>
      <c r="AJ13" s="29">
        <f t="shared" si="11"/>
        <v>2.1922005292448192</v>
      </c>
      <c r="AK13" s="81">
        <f t="shared" si="12"/>
        <v>5009.3456969930967</v>
      </c>
      <c r="AL13" s="28">
        <v>10</v>
      </c>
      <c r="AM13" s="14">
        <f t="shared" si="13"/>
        <v>5040.646402180505</v>
      </c>
      <c r="AN13" s="15">
        <f t="shared" si="22"/>
        <v>10</v>
      </c>
      <c r="AO13" s="15">
        <f t="shared" si="23"/>
        <v>100</v>
      </c>
      <c r="AP13" s="15">
        <f t="shared" si="42"/>
        <v>5030.646402180505</v>
      </c>
      <c r="AQ13" s="15">
        <f t="shared" si="24"/>
        <v>29.345437346052947</v>
      </c>
      <c r="AR13" s="15">
        <f t="shared" si="43"/>
        <v>159.99183952655778</v>
      </c>
      <c r="AS13" s="15">
        <f t="shared" si="25"/>
        <v>5059.9918395265577</v>
      </c>
      <c r="AT13" s="15">
        <f t="shared" si="14"/>
        <v>11.398449510045957</v>
      </c>
      <c r="AU13" s="85">
        <f t="shared" si="26"/>
        <v>5048.5933900165119</v>
      </c>
      <c r="AV13" s="32">
        <f t="shared" si="5"/>
        <v>39.247693023415195</v>
      </c>
      <c r="AW13" s="36">
        <v>10</v>
      </c>
      <c r="AX13" s="14">
        <f t="shared" si="15"/>
        <v>5040.646402180505</v>
      </c>
      <c r="AY13" s="15">
        <f t="shared" si="27"/>
        <v>10</v>
      </c>
      <c r="AZ13" s="14">
        <f t="shared" si="28"/>
        <v>100</v>
      </c>
      <c r="BA13" s="14">
        <f t="shared" si="29"/>
        <v>5030.646402180505</v>
      </c>
      <c r="BB13" s="15">
        <f t="shared" si="16"/>
        <v>29.345437346052947</v>
      </c>
      <c r="BC13" s="14">
        <f t="shared" si="30"/>
        <v>159.99183952655778</v>
      </c>
      <c r="BD13" s="14">
        <f t="shared" si="31"/>
        <v>5059.9918395265577</v>
      </c>
      <c r="BE13" s="15">
        <f t="shared" si="17"/>
        <v>59.991839526557669</v>
      </c>
      <c r="BF13" s="15">
        <f t="shared" si="18"/>
        <v>11.398449510045957</v>
      </c>
      <c r="BG13" s="85">
        <f t="shared" si="32"/>
        <v>5048.5933900165119</v>
      </c>
      <c r="BH13" s="32">
        <f t="shared" si="6"/>
        <v>39.247693023415195</v>
      </c>
    </row>
    <row r="14" spans="1:60">
      <c r="A14" s="6"/>
      <c r="B14" s="6"/>
      <c r="C14" s="6"/>
      <c r="D14" s="6"/>
      <c r="E14" s="6"/>
      <c r="F14" s="6"/>
      <c r="G14" s="6"/>
      <c r="H14" s="6"/>
      <c r="I14" s="6"/>
      <c r="J14" s="1" t="s">
        <v>5</v>
      </c>
      <c r="K14" s="31">
        <f>K8</f>
        <v>0</v>
      </c>
      <c r="L14" s="65"/>
      <c r="M14" s="12">
        <v>11</v>
      </c>
      <c r="N14" s="15">
        <f t="shared" si="7"/>
        <v>500</v>
      </c>
      <c r="O14" s="15">
        <f t="shared" si="33"/>
        <v>5500</v>
      </c>
      <c r="P14" s="15">
        <f t="shared" si="8"/>
        <v>0</v>
      </c>
      <c r="Q14" s="15">
        <f t="shared" si="19"/>
        <v>0</v>
      </c>
      <c r="R14" s="14">
        <f t="shared" si="20"/>
        <v>5511.5378975223412</v>
      </c>
      <c r="S14" s="15">
        <f t="shared" si="34"/>
        <v>32.150637735546994</v>
      </c>
      <c r="T14" s="15">
        <f t="shared" si="21"/>
        <v>191.8898393429111</v>
      </c>
      <c r="U14" s="15">
        <f t="shared" si="35"/>
        <v>5543.6885352578884</v>
      </c>
      <c r="V14" s="15">
        <f t="shared" si="0"/>
        <v>10</v>
      </c>
      <c r="W14" s="15">
        <f t="shared" si="36"/>
        <v>110</v>
      </c>
      <c r="X14" s="15">
        <f t="shared" si="37"/>
        <v>0.461974044604824</v>
      </c>
      <c r="Y14" s="14">
        <f t="shared" si="38"/>
        <v>2.7572742391296861</v>
      </c>
      <c r="Z14" s="15">
        <f t="shared" si="39"/>
        <v>9.2394808920964806</v>
      </c>
      <c r="AA14" s="14">
        <f t="shared" si="40"/>
        <v>55.145484782593734</v>
      </c>
      <c r="AB14" s="15">
        <f t="shared" si="41"/>
        <v>5523.987080321187</v>
      </c>
      <c r="AC14" s="15">
        <f t="shared" si="1"/>
        <v>167.90275902172343</v>
      </c>
      <c r="AD14" s="20">
        <f t="shared" si="2"/>
        <v>3.0527774367586077E-2</v>
      </c>
      <c r="AE14" s="28"/>
      <c r="AF14" s="14">
        <f t="shared" si="9"/>
        <v>0</v>
      </c>
      <c r="AG14" s="14">
        <f t="shared" si="3"/>
        <v>167.90275902172343</v>
      </c>
      <c r="AH14" s="26">
        <f t="shared" si="4"/>
        <v>3.0527774367586077E-2</v>
      </c>
      <c r="AI14" s="29">
        <f t="shared" si="10"/>
        <v>23.987080321187022</v>
      </c>
      <c r="AJ14" s="29">
        <f t="shared" si="11"/>
        <v>4.5575452610255347</v>
      </c>
      <c r="AK14" s="81">
        <f t="shared" si="12"/>
        <v>5519.4295350601615</v>
      </c>
      <c r="AL14" s="28">
        <v>11</v>
      </c>
      <c r="AM14" s="14">
        <f t="shared" si="13"/>
        <v>5559.9918395265577</v>
      </c>
      <c r="AN14" s="15">
        <f t="shared" si="22"/>
        <v>10</v>
      </c>
      <c r="AO14" s="15">
        <f t="shared" si="23"/>
        <v>110</v>
      </c>
      <c r="AP14" s="15">
        <f t="shared" si="42"/>
        <v>5549.9918395265577</v>
      </c>
      <c r="AQ14" s="15">
        <f t="shared" si="24"/>
        <v>32.374952397238253</v>
      </c>
      <c r="AR14" s="15">
        <f t="shared" si="43"/>
        <v>192.36679192379603</v>
      </c>
      <c r="AS14" s="15">
        <f t="shared" si="25"/>
        <v>5582.366791923796</v>
      </c>
      <c r="AT14" s="15">
        <f t="shared" si="14"/>
        <v>15.649690465521235</v>
      </c>
      <c r="AU14" s="85">
        <f t="shared" si="26"/>
        <v>5566.7171014582746</v>
      </c>
      <c r="AV14" s="32">
        <f t="shared" si="5"/>
        <v>47.287566398113086</v>
      </c>
      <c r="AW14" s="36">
        <v>11</v>
      </c>
      <c r="AX14" s="14">
        <f t="shared" si="15"/>
        <v>5559.9918395265577</v>
      </c>
      <c r="AY14" s="15">
        <f t="shared" si="27"/>
        <v>10</v>
      </c>
      <c r="AZ14" s="14">
        <f t="shared" si="28"/>
        <v>110</v>
      </c>
      <c r="BA14" s="14">
        <f t="shared" si="29"/>
        <v>5549.9918395265577</v>
      </c>
      <c r="BB14" s="15">
        <f t="shared" si="16"/>
        <v>32.374952397238253</v>
      </c>
      <c r="BC14" s="14">
        <f t="shared" si="30"/>
        <v>192.36679192379603</v>
      </c>
      <c r="BD14" s="14">
        <f t="shared" si="31"/>
        <v>5582.366791923796</v>
      </c>
      <c r="BE14" s="15">
        <f t="shared" si="17"/>
        <v>82.366791923795972</v>
      </c>
      <c r="BF14" s="15">
        <f t="shared" si="18"/>
        <v>15.649690465521235</v>
      </c>
      <c r="BG14" s="85">
        <f t="shared" si="32"/>
        <v>5566.7171014582746</v>
      </c>
      <c r="BH14" s="32">
        <f t="shared" si="6"/>
        <v>47.287566398113086</v>
      </c>
    </row>
    <row r="15" spans="1:60">
      <c r="A15" s="6"/>
      <c r="B15" s="6"/>
      <c r="C15" s="6"/>
      <c r="D15" s="6"/>
      <c r="E15" s="6"/>
      <c r="F15" s="6"/>
      <c r="G15" s="6"/>
      <c r="H15" s="6"/>
      <c r="I15" s="6"/>
      <c r="J15" s="1" t="s">
        <v>6</v>
      </c>
      <c r="K15" s="10">
        <v>0</v>
      </c>
      <c r="L15" s="65"/>
      <c r="M15" s="23">
        <v>12</v>
      </c>
      <c r="N15" s="22">
        <f t="shared" si="7"/>
        <v>500</v>
      </c>
      <c r="O15" s="22">
        <f t="shared" si="33"/>
        <v>6000</v>
      </c>
      <c r="P15" s="15">
        <f t="shared" si="8"/>
        <v>0</v>
      </c>
      <c r="Q15" s="15">
        <f t="shared" si="19"/>
        <v>0</v>
      </c>
      <c r="R15" s="14">
        <f t="shared" si="20"/>
        <v>6023.987080321187</v>
      </c>
      <c r="S15" s="15">
        <f t="shared" si="34"/>
        <v>35.139924635206931</v>
      </c>
      <c r="T15" s="15">
        <f t="shared" si="21"/>
        <v>227.02976397811804</v>
      </c>
      <c r="U15" s="15">
        <f t="shared" si="35"/>
        <v>6059.1270049563936</v>
      </c>
      <c r="V15" s="15">
        <f t="shared" si="0"/>
        <v>10</v>
      </c>
      <c r="W15" s="15">
        <f t="shared" si="36"/>
        <v>120</v>
      </c>
      <c r="X15" s="15">
        <f t="shared" si="37"/>
        <v>0.50492725041303277</v>
      </c>
      <c r="Y15" s="15">
        <f t="shared" si="38"/>
        <v>3.2622014895427189</v>
      </c>
      <c r="Z15" s="15">
        <f t="shared" si="39"/>
        <v>10.098545008260658</v>
      </c>
      <c r="AA15" s="15">
        <f t="shared" si="40"/>
        <v>65.244029790854398</v>
      </c>
      <c r="AB15" s="22">
        <f t="shared" si="41"/>
        <v>6038.5235326977199</v>
      </c>
      <c r="AC15" s="15">
        <f t="shared" si="1"/>
        <v>188.50623128039712</v>
      </c>
      <c r="AD15" s="20">
        <f t="shared" si="2"/>
        <v>3.1417705213399517E-2</v>
      </c>
      <c r="AE15" s="28"/>
      <c r="AF15" s="14">
        <f t="shared" si="9"/>
        <v>0</v>
      </c>
      <c r="AG15" s="14">
        <f t="shared" si="3"/>
        <v>188.50623128039712</v>
      </c>
      <c r="AH15" s="26">
        <f t="shared" si="4"/>
        <v>3.1417705213399517E-2</v>
      </c>
      <c r="AI15" s="29">
        <f t="shared" si="10"/>
        <v>38.523532697719929</v>
      </c>
      <c r="AJ15" s="29">
        <f t="shared" si="11"/>
        <v>7.3194712125667865</v>
      </c>
      <c r="AK15" s="81">
        <f t="shared" si="12"/>
        <v>6031.204061485153</v>
      </c>
      <c r="AL15" s="28">
        <v>12</v>
      </c>
      <c r="AM15" s="14">
        <f t="shared" si="13"/>
        <v>6082.366791923796</v>
      </c>
      <c r="AN15" s="15">
        <f t="shared" si="22"/>
        <v>10</v>
      </c>
      <c r="AO15" s="15">
        <f t="shared" si="23"/>
        <v>120</v>
      </c>
      <c r="AP15" s="15">
        <f t="shared" si="42"/>
        <v>6072.366791923796</v>
      </c>
      <c r="AQ15" s="15">
        <f t="shared" si="24"/>
        <v>35.42213961955548</v>
      </c>
      <c r="AR15" s="15">
        <f t="shared" si="43"/>
        <v>227.78893154335151</v>
      </c>
      <c r="AS15" s="15">
        <f t="shared" si="25"/>
        <v>6107.7889315433513</v>
      </c>
      <c r="AT15" s="15">
        <f t="shared" si="14"/>
        <v>20.479896993236743</v>
      </c>
      <c r="AU15" s="85">
        <f t="shared" si="26"/>
        <v>6087.3090345501141</v>
      </c>
      <c r="AV15" s="32">
        <f t="shared" si="5"/>
        <v>56.104973064961086</v>
      </c>
      <c r="AW15" s="36">
        <v>12</v>
      </c>
      <c r="AX15" s="14">
        <f t="shared" si="15"/>
        <v>6082.366791923796</v>
      </c>
      <c r="AY15" s="15">
        <f t="shared" si="27"/>
        <v>10</v>
      </c>
      <c r="AZ15" s="14">
        <f t="shared" si="28"/>
        <v>120</v>
      </c>
      <c r="BA15" s="14">
        <f t="shared" si="29"/>
        <v>6072.366791923796</v>
      </c>
      <c r="BB15" s="15">
        <f t="shared" si="16"/>
        <v>35.42213961955548</v>
      </c>
      <c r="BC15" s="14">
        <f t="shared" si="30"/>
        <v>227.78893154335151</v>
      </c>
      <c r="BD15" s="14">
        <f t="shared" si="31"/>
        <v>6107.7889315433513</v>
      </c>
      <c r="BE15" s="15">
        <f t="shared" si="17"/>
        <v>107.78893154335128</v>
      </c>
      <c r="BF15" s="15">
        <f t="shared" si="18"/>
        <v>20.479896993236743</v>
      </c>
      <c r="BG15" s="85">
        <f t="shared" si="32"/>
        <v>6087.3090345501141</v>
      </c>
      <c r="BH15" s="32">
        <f t="shared" si="6"/>
        <v>56.104973064961086</v>
      </c>
    </row>
    <row r="16" spans="1:60">
      <c r="A16" s="6"/>
      <c r="B16" s="6"/>
      <c r="C16" s="6"/>
      <c r="D16" s="6"/>
      <c r="E16" s="6"/>
      <c r="F16" s="6"/>
      <c r="G16" s="6"/>
      <c r="H16" s="6"/>
      <c r="I16" s="6"/>
      <c r="J16" s="67" t="s">
        <v>42</v>
      </c>
      <c r="K16" s="66">
        <v>0.02</v>
      </c>
      <c r="L16" s="65" t="s">
        <v>58</v>
      </c>
      <c r="M16" s="16">
        <v>13</v>
      </c>
      <c r="N16" s="21">
        <f>$N$4*(1+$K$8)</f>
        <v>500</v>
      </c>
      <c r="O16" s="17">
        <f t="shared" si="33"/>
        <v>6500</v>
      </c>
      <c r="P16" s="17">
        <f t="shared" si="8"/>
        <v>0</v>
      </c>
      <c r="Q16" s="17">
        <f t="shared" si="19"/>
        <v>0</v>
      </c>
      <c r="R16" s="17">
        <f t="shared" si="20"/>
        <v>6538.5235326977199</v>
      </c>
      <c r="S16" s="17">
        <f t="shared" si="34"/>
        <v>38.141387274070034</v>
      </c>
      <c r="T16" s="17">
        <f t="shared" si="21"/>
        <v>265.17115125218805</v>
      </c>
      <c r="U16" s="17">
        <f t="shared" si="35"/>
        <v>6576.6649199717904</v>
      </c>
      <c r="V16" s="21">
        <f t="shared" ref="V16:V27" si="44">$K$13*(1+$K$14)</f>
        <v>10</v>
      </c>
      <c r="W16" s="17">
        <f t="shared" si="36"/>
        <v>130</v>
      </c>
      <c r="X16" s="17">
        <f t="shared" si="37"/>
        <v>0.54805540999764923</v>
      </c>
      <c r="Y16" s="17">
        <f t="shared" si="38"/>
        <v>3.8102568995403683</v>
      </c>
      <c r="Z16" s="17">
        <f t="shared" si="39"/>
        <v>10.961108199952985</v>
      </c>
      <c r="AA16" s="17">
        <f t="shared" si="40"/>
        <v>76.205137990807387</v>
      </c>
      <c r="AB16" s="17">
        <f t="shared" si="41"/>
        <v>6555.1557563618398</v>
      </c>
      <c r="AC16" s="17">
        <f t="shared" si="1"/>
        <v>210.01539489034775</v>
      </c>
      <c r="AD16" s="19">
        <f t="shared" si="2"/>
        <v>3.2310060752361196E-2</v>
      </c>
      <c r="AE16" s="28"/>
      <c r="AF16" s="25">
        <f>AB16*$K$24</f>
        <v>0</v>
      </c>
      <c r="AG16" s="14">
        <f t="shared" si="3"/>
        <v>210.01539489034775</v>
      </c>
      <c r="AH16" s="26">
        <f t="shared" si="4"/>
        <v>3.2310060752361196E-2</v>
      </c>
      <c r="AI16" s="29">
        <f t="shared" si="10"/>
        <v>55.155756361839849</v>
      </c>
      <c r="AJ16" s="29">
        <f t="shared" si="11"/>
        <v>10.479593708749572</v>
      </c>
      <c r="AK16" s="81">
        <f t="shared" si="12"/>
        <v>6544.6761626530906</v>
      </c>
      <c r="AL16" s="28">
        <v>13</v>
      </c>
      <c r="AM16" s="14">
        <f t="shared" si="13"/>
        <v>6607.7889315433513</v>
      </c>
      <c r="AN16" s="15">
        <f t="shared" si="22"/>
        <v>10</v>
      </c>
      <c r="AO16" s="17">
        <f t="shared" si="23"/>
        <v>130</v>
      </c>
      <c r="AP16" s="17">
        <f t="shared" si="42"/>
        <v>6597.7889315433513</v>
      </c>
      <c r="AQ16" s="15">
        <f t="shared" si="24"/>
        <v>38.487102100669553</v>
      </c>
      <c r="AR16" s="15">
        <f t="shared" si="43"/>
        <v>266.27603364402108</v>
      </c>
      <c r="AS16" s="15">
        <f t="shared" si="25"/>
        <v>6636.2760336440206</v>
      </c>
      <c r="AT16" s="15">
        <f t="shared" si="14"/>
        <v>25.892446392363908</v>
      </c>
      <c r="AU16" s="85">
        <f t="shared" si="26"/>
        <v>6610.3835872516565</v>
      </c>
      <c r="AV16" s="17">
        <f t="shared" si="5"/>
        <v>65.707424598565922</v>
      </c>
      <c r="AW16" s="36">
        <v>13</v>
      </c>
      <c r="AX16" s="25">
        <f>N16+BD15-BF15</f>
        <v>6587.3090345501141</v>
      </c>
      <c r="AY16" s="15">
        <f t="shared" si="27"/>
        <v>10</v>
      </c>
      <c r="AZ16" s="14">
        <f t="shared" si="28"/>
        <v>130</v>
      </c>
      <c r="BA16" s="14">
        <f t="shared" si="29"/>
        <v>6577.3090345501141</v>
      </c>
      <c r="BB16" s="15">
        <f t="shared" si="16"/>
        <v>38.367636034875666</v>
      </c>
      <c r="BC16" s="14">
        <f t="shared" si="30"/>
        <v>266.15656757822717</v>
      </c>
      <c r="BD16" s="14">
        <f t="shared" si="31"/>
        <v>6615.6766705849896</v>
      </c>
      <c r="BE16" s="25">
        <f>BD16-AX16</f>
        <v>28.367636034875432</v>
      </c>
      <c r="BF16" s="15">
        <f t="shared" si="18"/>
        <v>5.3898508466263317</v>
      </c>
      <c r="BG16" s="34">
        <f t="shared" ref="BG16:BG69" si="45">BD16-BF16</f>
        <v>6610.2868197383632</v>
      </c>
      <c r="BH16" s="17">
        <f t="shared" si="6"/>
        <v>65.610657085272578</v>
      </c>
    </row>
    <row r="17" spans="1:60">
      <c r="A17" s="6"/>
      <c r="B17" s="6"/>
      <c r="C17" s="6"/>
      <c r="D17" s="6"/>
      <c r="E17" s="6"/>
      <c r="F17" s="6"/>
      <c r="G17" s="6"/>
      <c r="H17" s="6"/>
      <c r="I17" s="6"/>
      <c r="J17" s="4" t="s">
        <v>9</v>
      </c>
      <c r="K17" s="11">
        <v>1E-3</v>
      </c>
      <c r="L17" s="65"/>
      <c r="M17" s="12">
        <v>14</v>
      </c>
      <c r="N17" s="15">
        <f t="shared" ref="N17:N27" si="46">$K$7*(1+$K$8)</f>
        <v>500</v>
      </c>
      <c r="O17" s="15">
        <f t="shared" si="33"/>
        <v>7000</v>
      </c>
      <c r="P17" s="15">
        <f t="shared" si="8"/>
        <v>0</v>
      </c>
      <c r="Q17" s="15">
        <f t="shared" si="19"/>
        <v>0</v>
      </c>
      <c r="R17" s="14">
        <f t="shared" si="20"/>
        <v>7055.1557563618398</v>
      </c>
      <c r="S17" s="15">
        <f t="shared" si="34"/>
        <v>41.155075245444074</v>
      </c>
      <c r="T17" s="15">
        <f t="shared" si="21"/>
        <v>306.32622649763215</v>
      </c>
      <c r="U17" s="15">
        <f t="shared" si="35"/>
        <v>7096.3108316072839</v>
      </c>
      <c r="V17" s="15">
        <f t="shared" si="44"/>
        <v>10</v>
      </c>
      <c r="W17" s="15">
        <f t="shared" si="36"/>
        <v>140</v>
      </c>
      <c r="X17" s="15">
        <f t="shared" si="37"/>
        <v>0.59135923596727369</v>
      </c>
      <c r="Y17" s="14">
        <f t="shared" si="38"/>
        <v>4.4016161355076422</v>
      </c>
      <c r="Z17" s="15">
        <f t="shared" si="39"/>
        <v>11.827184719345475</v>
      </c>
      <c r="AA17" s="14">
        <f t="shared" si="40"/>
        <v>88.032322710152869</v>
      </c>
      <c r="AB17" s="15">
        <f t="shared" si="41"/>
        <v>7073.8922876519709</v>
      </c>
      <c r="AC17" s="15">
        <f t="shared" si="1"/>
        <v>232.43393884566052</v>
      </c>
      <c r="AD17" s="20">
        <f t="shared" si="2"/>
        <v>3.3204848406522929E-2</v>
      </c>
      <c r="AE17" s="28"/>
      <c r="AF17" s="14">
        <f t="shared" ref="AF17:AF27" si="47">AB17*$K$24</f>
        <v>0</v>
      </c>
      <c r="AG17" s="14">
        <f t="shared" si="3"/>
        <v>232.43393884566052</v>
      </c>
      <c r="AH17" s="26">
        <f t="shared" si="4"/>
        <v>3.3204848406522929E-2</v>
      </c>
      <c r="AI17" s="29">
        <f t="shared" si="10"/>
        <v>73.892287651970946</v>
      </c>
      <c r="AJ17" s="29">
        <f t="shared" si="11"/>
        <v>14.03953465387448</v>
      </c>
      <c r="AK17" s="81">
        <f t="shared" si="12"/>
        <v>7059.8527529980965</v>
      </c>
      <c r="AL17" s="28">
        <v>14</v>
      </c>
      <c r="AM17" s="14">
        <f t="shared" si="13"/>
        <v>7136.2760336440206</v>
      </c>
      <c r="AN17" s="15">
        <f t="shared" si="22"/>
        <v>10</v>
      </c>
      <c r="AO17" s="15">
        <f t="shared" si="23"/>
        <v>140</v>
      </c>
      <c r="AP17" s="15">
        <f t="shared" si="42"/>
        <v>7126.2760336440206</v>
      </c>
      <c r="AQ17" s="15">
        <f t="shared" si="24"/>
        <v>41.569943529590127</v>
      </c>
      <c r="AR17" s="15">
        <f t="shared" si="43"/>
        <v>307.84597717361123</v>
      </c>
      <c r="AS17" s="15">
        <f t="shared" si="25"/>
        <v>7167.8459771736107</v>
      </c>
      <c r="AT17" s="15">
        <f t="shared" si="14"/>
        <v>31.890735662986028</v>
      </c>
      <c r="AU17" s="85">
        <f t="shared" si="26"/>
        <v>7135.9552415106245</v>
      </c>
      <c r="AV17" s="32">
        <f t="shared" si="5"/>
        <v>76.102488512527998</v>
      </c>
      <c r="AW17" s="36">
        <v>14</v>
      </c>
      <c r="AX17" s="14">
        <f t="shared" ref="AX17:AX27" si="48">N17+BD16</f>
        <v>7115.6766705849896</v>
      </c>
      <c r="AY17" s="15">
        <f t="shared" si="27"/>
        <v>10</v>
      </c>
      <c r="AZ17" s="14">
        <f t="shared" si="28"/>
        <v>140</v>
      </c>
      <c r="BA17" s="14">
        <f t="shared" si="29"/>
        <v>7105.6766705849896</v>
      </c>
      <c r="BB17" s="15">
        <f t="shared" si="16"/>
        <v>41.449780578412444</v>
      </c>
      <c r="BC17" s="14">
        <f t="shared" si="30"/>
        <v>307.60634815663963</v>
      </c>
      <c r="BD17" s="14">
        <f t="shared" si="31"/>
        <v>7147.1264511634017</v>
      </c>
      <c r="BE17" s="87">
        <f>BD17-$AX$16-N17</f>
        <v>59.817416613287605</v>
      </c>
      <c r="BF17" s="15">
        <f t="shared" si="18"/>
        <v>11.365309156524646</v>
      </c>
      <c r="BG17" s="85">
        <f t="shared" si="45"/>
        <v>7135.761142006877</v>
      </c>
      <c r="BH17" s="32">
        <f t="shared" si="6"/>
        <v>75.908389008780432</v>
      </c>
    </row>
    <row r="18" spans="1:60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5"/>
      <c r="M18" s="12">
        <v>15</v>
      </c>
      <c r="N18" s="15">
        <f t="shared" si="46"/>
        <v>500</v>
      </c>
      <c r="O18" s="15">
        <f t="shared" si="33"/>
        <v>7500</v>
      </c>
      <c r="P18" s="15">
        <f t="shared" si="8"/>
        <v>0</v>
      </c>
      <c r="Q18" s="15">
        <f t="shared" si="19"/>
        <v>0</v>
      </c>
      <c r="R18" s="14">
        <f t="shared" si="20"/>
        <v>7573.8922876519709</v>
      </c>
      <c r="S18" s="15">
        <f t="shared" si="34"/>
        <v>44.181038344636505</v>
      </c>
      <c r="T18" s="15">
        <f t="shared" si="21"/>
        <v>350.50726484226868</v>
      </c>
      <c r="U18" s="15">
        <f t="shared" si="35"/>
        <v>7618.0733259966073</v>
      </c>
      <c r="V18" s="15">
        <f t="shared" si="44"/>
        <v>10</v>
      </c>
      <c r="W18" s="15">
        <f t="shared" si="36"/>
        <v>150</v>
      </c>
      <c r="X18" s="15">
        <f t="shared" si="37"/>
        <v>0.63483944383305058</v>
      </c>
      <c r="Y18" s="14">
        <f t="shared" si="38"/>
        <v>5.0364555793406929</v>
      </c>
      <c r="Z18" s="15">
        <f t="shared" si="39"/>
        <v>12.696788876661014</v>
      </c>
      <c r="AA18" s="14">
        <f t="shared" si="40"/>
        <v>100.72911158681389</v>
      </c>
      <c r="AB18" s="15">
        <f t="shared" si="41"/>
        <v>7594.7416976761133</v>
      </c>
      <c r="AC18" s="15">
        <f t="shared" si="1"/>
        <v>255.7655671661546</v>
      </c>
      <c r="AD18" s="20">
        <f t="shared" si="2"/>
        <v>3.4102075622153949E-2</v>
      </c>
      <c r="AE18" s="28"/>
      <c r="AF18" s="14">
        <f t="shared" si="47"/>
        <v>0</v>
      </c>
      <c r="AG18" s="14">
        <f t="shared" si="3"/>
        <v>255.7655671661546</v>
      </c>
      <c r="AH18" s="26">
        <f t="shared" si="4"/>
        <v>3.4102075622153949E-2</v>
      </c>
      <c r="AI18" s="29">
        <f t="shared" si="10"/>
        <v>94.74169767611329</v>
      </c>
      <c r="AJ18" s="29">
        <f t="shared" si="11"/>
        <v>18.000922558461525</v>
      </c>
      <c r="AK18" s="81">
        <f t="shared" si="12"/>
        <v>7576.7407751176515</v>
      </c>
      <c r="AL18" s="28">
        <v>15</v>
      </c>
      <c r="AM18" s="14">
        <f t="shared" si="13"/>
        <v>7667.8459771736107</v>
      </c>
      <c r="AN18" s="15">
        <f t="shared" si="22"/>
        <v>10</v>
      </c>
      <c r="AO18" s="15">
        <f t="shared" si="23"/>
        <v>150</v>
      </c>
      <c r="AP18" s="15">
        <f t="shared" si="42"/>
        <v>7657.8459771736107</v>
      </c>
      <c r="AQ18" s="15">
        <f t="shared" si="24"/>
        <v>44.670768200179396</v>
      </c>
      <c r="AR18" s="15">
        <f t="shared" si="43"/>
        <v>352.51674537379063</v>
      </c>
      <c r="AS18" s="15">
        <f t="shared" si="25"/>
        <v>7702.5167453737904</v>
      </c>
      <c r="AT18" s="15">
        <f t="shared" si="14"/>
        <v>38.478181621020177</v>
      </c>
      <c r="AU18" s="85">
        <f t="shared" si="26"/>
        <v>7664.0385637527706</v>
      </c>
      <c r="AV18" s="32">
        <f t="shared" si="5"/>
        <v>87.297788635119105</v>
      </c>
      <c r="AW18" s="36">
        <v>15</v>
      </c>
      <c r="AX18" s="14">
        <f t="shared" si="48"/>
        <v>7647.1264511634017</v>
      </c>
      <c r="AY18" s="15">
        <f t="shared" si="27"/>
        <v>10</v>
      </c>
      <c r="AZ18" s="14">
        <f t="shared" si="28"/>
        <v>150</v>
      </c>
      <c r="BA18" s="14">
        <f t="shared" si="29"/>
        <v>7637.1264511634017</v>
      </c>
      <c r="BB18" s="15">
        <f t="shared" si="16"/>
        <v>44.549904298453185</v>
      </c>
      <c r="BC18" s="14">
        <f t="shared" si="30"/>
        <v>352.15625245509284</v>
      </c>
      <c r="BD18" s="14">
        <f t="shared" si="31"/>
        <v>7681.6763554618547</v>
      </c>
      <c r="BE18" s="14">
        <f>BD18-$AX$16-SUM($N$17:N18)</f>
        <v>94.367320911740535</v>
      </c>
      <c r="BF18" s="15">
        <f t="shared" si="18"/>
        <v>17.929790973230702</v>
      </c>
      <c r="BG18" s="34">
        <f t="shared" si="45"/>
        <v>7663.7465644886242</v>
      </c>
      <c r="BH18" s="32">
        <f t="shared" si="6"/>
        <v>87.005789370972707</v>
      </c>
    </row>
    <row r="19" spans="1:60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5"/>
      <c r="M19" s="12">
        <v>16</v>
      </c>
      <c r="N19" s="15">
        <f t="shared" si="46"/>
        <v>500</v>
      </c>
      <c r="O19" s="15">
        <f t="shared" si="33"/>
        <v>8000</v>
      </c>
      <c r="P19" s="15">
        <f t="shared" si="8"/>
        <v>0</v>
      </c>
      <c r="Q19" s="15">
        <f t="shared" si="19"/>
        <v>0</v>
      </c>
      <c r="R19" s="14">
        <f t="shared" si="20"/>
        <v>8094.7416976761133</v>
      </c>
      <c r="S19" s="15">
        <f t="shared" si="34"/>
        <v>47.21932656977733</v>
      </c>
      <c r="T19" s="15">
        <f t="shared" si="21"/>
        <v>397.72659141204599</v>
      </c>
      <c r="U19" s="15">
        <f t="shared" si="35"/>
        <v>8141.9610242458903</v>
      </c>
      <c r="V19" s="15">
        <f t="shared" si="44"/>
        <v>10</v>
      </c>
      <c r="W19" s="15">
        <f t="shared" si="36"/>
        <v>160</v>
      </c>
      <c r="X19" s="15">
        <f t="shared" si="37"/>
        <v>0.67849675202049087</v>
      </c>
      <c r="Y19" s="14">
        <f t="shared" si="38"/>
        <v>5.7149523313611841</v>
      </c>
      <c r="Z19" s="15">
        <f t="shared" si="39"/>
        <v>13.569935040409819</v>
      </c>
      <c r="AA19" s="14">
        <f t="shared" si="40"/>
        <v>114.2990466272237</v>
      </c>
      <c r="AB19" s="15">
        <f t="shared" si="41"/>
        <v>8117.7125924534594</v>
      </c>
      <c r="AC19" s="15">
        <f t="shared" si="1"/>
        <v>280.01399895858492</v>
      </c>
      <c r="AD19" s="20">
        <f t="shared" si="2"/>
        <v>3.5001749869823115E-2</v>
      </c>
      <c r="AE19" s="28"/>
      <c r="AF19" s="14">
        <f t="shared" si="47"/>
        <v>0</v>
      </c>
      <c r="AG19" s="14">
        <f t="shared" si="3"/>
        <v>280.01399895858492</v>
      </c>
      <c r="AH19" s="26">
        <f t="shared" si="4"/>
        <v>3.5001749869823115E-2</v>
      </c>
      <c r="AI19" s="29">
        <f t="shared" si="10"/>
        <v>117.71259245345937</v>
      </c>
      <c r="AJ19" s="29">
        <f t="shared" si="11"/>
        <v>22.365392566157279</v>
      </c>
      <c r="AK19" s="81">
        <f t="shared" si="12"/>
        <v>8095.3471998873019</v>
      </c>
      <c r="AL19" s="28">
        <v>16</v>
      </c>
      <c r="AM19" s="14">
        <f t="shared" si="13"/>
        <v>8202.5167453737904</v>
      </c>
      <c r="AN19" s="15">
        <f t="shared" si="22"/>
        <v>10</v>
      </c>
      <c r="AO19" s="15">
        <f t="shared" si="23"/>
        <v>160</v>
      </c>
      <c r="AP19" s="15">
        <f t="shared" si="42"/>
        <v>8192.5167453737904</v>
      </c>
      <c r="AQ19" s="15">
        <f t="shared" si="24"/>
        <v>47.789681014680447</v>
      </c>
      <c r="AR19" s="15">
        <f t="shared" si="43"/>
        <v>400.3064263884711</v>
      </c>
      <c r="AS19" s="15">
        <f t="shared" si="25"/>
        <v>8240.3064263884717</v>
      </c>
      <c r="AT19" s="15">
        <f t="shared" si="14"/>
        <v>45.658221013809616</v>
      </c>
      <c r="AU19" s="85">
        <f t="shared" si="26"/>
        <v>8194.6482053746622</v>
      </c>
      <c r="AV19" s="32">
        <f t="shared" si="5"/>
        <v>99.301005487360271</v>
      </c>
      <c r="AW19" s="36">
        <v>16</v>
      </c>
      <c r="AX19" s="14">
        <f t="shared" si="48"/>
        <v>8181.6763554618547</v>
      </c>
      <c r="AY19" s="15">
        <f t="shared" si="27"/>
        <v>10</v>
      </c>
      <c r="AZ19" s="14">
        <f t="shared" si="28"/>
        <v>160</v>
      </c>
      <c r="BA19" s="14">
        <f t="shared" si="29"/>
        <v>8171.6763554618547</v>
      </c>
      <c r="BB19" s="15">
        <f t="shared" si="16"/>
        <v>47.668112073527489</v>
      </c>
      <c r="BC19" s="14">
        <f t="shared" si="30"/>
        <v>399.82436452862032</v>
      </c>
      <c r="BD19" s="14">
        <f t="shared" si="31"/>
        <v>8219.3444675353821</v>
      </c>
      <c r="BE19" s="14">
        <f>BD19-$AX$16-SUM($N$17:N19)</f>
        <v>132.03543298526802</v>
      </c>
      <c r="BF19" s="15">
        <f t="shared" si="18"/>
        <v>25.086732267200922</v>
      </c>
      <c r="BG19" s="34">
        <f t="shared" si="45"/>
        <v>8194.2577352681819</v>
      </c>
      <c r="BH19" s="32">
        <f t="shared" si="6"/>
        <v>98.910535380879992</v>
      </c>
    </row>
    <row r="20" spans="1:60">
      <c r="A20" s="6"/>
      <c r="B20" s="6"/>
      <c r="C20" s="6"/>
      <c r="D20" s="6"/>
      <c r="E20" s="6"/>
      <c r="F20" s="6"/>
      <c r="G20" s="6"/>
      <c r="H20" s="6"/>
      <c r="I20" s="6"/>
      <c r="J20" s="6" t="s">
        <v>92</v>
      </c>
      <c r="K20" s="6"/>
      <c r="L20" s="65"/>
      <c r="M20" s="12">
        <v>17</v>
      </c>
      <c r="N20" s="15">
        <f t="shared" si="46"/>
        <v>500</v>
      </c>
      <c r="O20" s="15">
        <f t="shared" si="33"/>
        <v>8500</v>
      </c>
      <c r="P20" s="15">
        <f t="shared" si="8"/>
        <v>0</v>
      </c>
      <c r="Q20" s="15">
        <f t="shared" si="19"/>
        <v>0</v>
      </c>
      <c r="R20" s="14">
        <f t="shared" si="20"/>
        <v>8617.7125924534594</v>
      </c>
      <c r="S20" s="15">
        <f t="shared" si="34"/>
        <v>50.26999012264519</v>
      </c>
      <c r="T20" s="15">
        <f t="shared" si="21"/>
        <v>447.99658153469119</v>
      </c>
      <c r="U20" s="15">
        <f t="shared" si="35"/>
        <v>8667.9825825761054</v>
      </c>
      <c r="V20" s="15">
        <f t="shared" si="44"/>
        <v>10</v>
      </c>
      <c r="W20" s="15">
        <f t="shared" si="36"/>
        <v>170</v>
      </c>
      <c r="X20" s="15">
        <f t="shared" si="37"/>
        <v>0.72233188188134212</v>
      </c>
      <c r="Y20" s="14">
        <f t="shared" si="38"/>
        <v>6.4372842132425259</v>
      </c>
      <c r="Z20" s="15">
        <f t="shared" si="39"/>
        <v>14.446637637626843</v>
      </c>
      <c r="AA20" s="14">
        <f t="shared" si="40"/>
        <v>128.74568426485055</v>
      </c>
      <c r="AB20" s="15">
        <f t="shared" si="41"/>
        <v>8642.8136130565963</v>
      </c>
      <c r="AC20" s="15">
        <f t="shared" si="1"/>
        <v>305.18296847809307</v>
      </c>
      <c r="AD20" s="20">
        <f t="shared" si="2"/>
        <v>3.5903878644481538E-2</v>
      </c>
      <c r="AE20" s="28"/>
      <c r="AF20" s="14">
        <f t="shared" si="47"/>
        <v>0</v>
      </c>
      <c r="AG20" s="14">
        <f t="shared" si="3"/>
        <v>305.18296847809307</v>
      </c>
      <c r="AH20" s="26">
        <f t="shared" si="4"/>
        <v>3.5903878644481538E-2</v>
      </c>
      <c r="AI20" s="29">
        <f t="shared" si="10"/>
        <v>142.8136130565963</v>
      </c>
      <c r="AJ20" s="29">
        <f t="shared" si="11"/>
        <v>27.134586480753295</v>
      </c>
      <c r="AK20" s="81">
        <f t="shared" si="12"/>
        <v>8615.6790265758427</v>
      </c>
      <c r="AL20" s="28">
        <v>17</v>
      </c>
      <c r="AM20" s="14">
        <f t="shared" si="13"/>
        <v>8740.3064263884717</v>
      </c>
      <c r="AN20" s="15">
        <f t="shared" si="22"/>
        <v>10</v>
      </c>
      <c r="AO20" s="15">
        <f t="shared" si="23"/>
        <v>170</v>
      </c>
      <c r="AP20" s="15">
        <f t="shared" si="42"/>
        <v>8730.3064263884717</v>
      </c>
      <c r="AQ20" s="15">
        <f t="shared" si="24"/>
        <v>50.92678748726609</v>
      </c>
      <c r="AR20" s="15">
        <f t="shared" si="43"/>
        <v>451.23321387573719</v>
      </c>
      <c r="AS20" s="15">
        <f t="shared" si="25"/>
        <v>8781.2332138757374</v>
      </c>
      <c r="AT20" s="15">
        <f t="shared" si="14"/>
        <v>53.434310636390109</v>
      </c>
      <c r="AU20" s="85">
        <f t="shared" si="26"/>
        <v>8727.7989032393471</v>
      </c>
      <c r="AV20" s="32">
        <f t="shared" si="5"/>
        <v>112.11987666350433</v>
      </c>
      <c r="AW20" s="36">
        <v>17</v>
      </c>
      <c r="AX20" s="14">
        <f t="shared" si="48"/>
        <v>8719.3444675353821</v>
      </c>
      <c r="AY20" s="15">
        <f t="shared" si="27"/>
        <v>10</v>
      </c>
      <c r="AZ20" s="14">
        <f t="shared" si="28"/>
        <v>170</v>
      </c>
      <c r="BA20" s="14">
        <f t="shared" si="29"/>
        <v>8709.3444675353821</v>
      </c>
      <c r="BB20" s="15">
        <f t="shared" si="16"/>
        <v>50.804509393956401</v>
      </c>
      <c r="BC20" s="14">
        <f t="shared" si="30"/>
        <v>450.6288739225767</v>
      </c>
      <c r="BD20" s="14">
        <f t="shared" si="31"/>
        <v>8760.1489769293385</v>
      </c>
      <c r="BE20" s="14">
        <f>BD20-$AX$16-SUM($N$17:N20)</f>
        <v>172.83994237922434</v>
      </c>
      <c r="BF20" s="15">
        <f t="shared" si="18"/>
        <v>32.839589052052624</v>
      </c>
      <c r="BG20" s="34">
        <f t="shared" si="45"/>
        <v>8727.3093878772852</v>
      </c>
      <c r="BH20" s="32">
        <f t="shared" si="6"/>
        <v>111.63036130144246</v>
      </c>
    </row>
    <row r="21" spans="1:60">
      <c r="A21" s="6"/>
      <c r="B21" s="6"/>
      <c r="C21" s="6"/>
      <c r="D21" s="6"/>
      <c r="E21" s="6"/>
      <c r="F21" s="6"/>
      <c r="G21" s="6"/>
      <c r="H21" s="6"/>
      <c r="I21" s="6"/>
      <c r="J21" s="68" t="s">
        <v>10</v>
      </c>
      <c r="K21" s="69" t="s">
        <v>94</v>
      </c>
      <c r="L21" s="65"/>
      <c r="M21" s="12">
        <v>18</v>
      </c>
      <c r="N21" s="15">
        <f t="shared" si="46"/>
        <v>500</v>
      </c>
      <c r="O21" s="15">
        <f t="shared" si="33"/>
        <v>9000</v>
      </c>
      <c r="P21" s="15">
        <f t="shared" si="8"/>
        <v>0</v>
      </c>
      <c r="Q21" s="15">
        <f t="shared" si="19"/>
        <v>0</v>
      </c>
      <c r="R21" s="14">
        <f t="shared" si="20"/>
        <v>9142.8136130565963</v>
      </c>
      <c r="S21" s="15">
        <f t="shared" si="34"/>
        <v>53.333079409496811</v>
      </c>
      <c r="T21" s="15">
        <f t="shared" si="21"/>
        <v>501.32966094418799</v>
      </c>
      <c r="U21" s="15">
        <f t="shared" si="35"/>
        <v>9196.1466924660926</v>
      </c>
      <c r="V21" s="15">
        <f t="shared" si="44"/>
        <v>10</v>
      </c>
      <c r="W21" s="15">
        <f t="shared" si="36"/>
        <v>180</v>
      </c>
      <c r="X21" s="15">
        <f t="shared" si="37"/>
        <v>0.76634555770550772</v>
      </c>
      <c r="Y21" s="14">
        <f t="shared" si="38"/>
        <v>7.2036297709480337</v>
      </c>
      <c r="Z21" s="15">
        <f t="shared" si="39"/>
        <v>15.326911154110155</v>
      </c>
      <c r="AA21" s="14">
        <f t="shared" si="40"/>
        <v>144.0725954189607</v>
      </c>
      <c r="AB21" s="15">
        <f t="shared" si="41"/>
        <v>9170.0534357542765</v>
      </c>
      <c r="AC21" s="15">
        <f t="shared" si="1"/>
        <v>331.2762251899087</v>
      </c>
      <c r="AD21" s="20">
        <f t="shared" si="2"/>
        <v>3.6808469465545411E-2</v>
      </c>
      <c r="AE21" s="28"/>
      <c r="AF21" s="14">
        <f t="shared" si="47"/>
        <v>0</v>
      </c>
      <c r="AG21" s="14">
        <f t="shared" si="3"/>
        <v>331.2762251899087</v>
      </c>
      <c r="AH21" s="26">
        <f t="shared" si="4"/>
        <v>3.6808469465545411E-2</v>
      </c>
      <c r="AI21" s="29">
        <f t="shared" si="10"/>
        <v>170.05343575427651</v>
      </c>
      <c r="AJ21" s="29">
        <f t="shared" si="11"/>
        <v>32.31015279331254</v>
      </c>
      <c r="AK21" s="81">
        <f t="shared" si="12"/>
        <v>9137.7432829609643</v>
      </c>
      <c r="AL21" s="28">
        <v>18</v>
      </c>
      <c r="AM21" s="14">
        <f t="shared" si="13"/>
        <v>9281.2332138757374</v>
      </c>
      <c r="AN21" s="15">
        <f t="shared" si="22"/>
        <v>10</v>
      </c>
      <c r="AO21" s="15">
        <f t="shared" si="23"/>
        <v>180</v>
      </c>
      <c r="AP21" s="15">
        <f t="shared" si="42"/>
        <v>9271.2332138757374</v>
      </c>
      <c r="AQ21" s="15">
        <f t="shared" si="24"/>
        <v>54.082193747608471</v>
      </c>
      <c r="AR21" s="15">
        <f t="shared" si="43"/>
        <v>505.31540762334566</v>
      </c>
      <c r="AS21" s="15">
        <f t="shared" si="25"/>
        <v>9325.3154076233459</v>
      </c>
      <c r="AT21" s="15">
        <f t="shared" si="14"/>
        <v>61.809927448435722</v>
      </c>
      <c r="AU21" s="85">
        <f t="shared" si="26"/>
        <v>9263.5054801749102</v>
      </c>
      <c r="AV21" s="32">
        <f t="shared" si="5"/>
        <v>125.76219721394591</v>
      </c>
      <c r="AW21" s="36">
        <v>18</v>
      </c>
      <c r="AX21" s="14">
        <f t="shared" si="48"/>
        <v>9260.1489769293385</v>
      </c>
      <c r="AY21" s="15">
        <f t="shared" si="27"/>
        <v>10</v>
      </c>
      <c r="AZ21" s="14">
        <f t="shared" si="28"/>
        <v>180</v>
      </c>
      <c r="BA21" s="14">
        <f t="shared" si="29"/>
        <v>9250.1489769293385</v>
      </c>
      <c r="BB21" s="15">
        <f t="shared" si="16"/>
        <v>53.959202365421142</v>
      </c>
      <c r="BC21" s="14">
        <f t="shared" si="30"/>
        <v>504.58807628799786</v>
      </c>
      <c r="BD21" s="14">
        <f t="shared" si="31"/>
        <v>9304.1081792947589</v>
      </c>
      <c r="BE21" s="14">
        <f>BD21-$AX$16-SUM($N$17:N21)</f>
        <v>216.79914474464476</v>
      </c>
      <c r="BF21" s="15">
        <f t="shared" si="18"/>
        <v>41.191837501482503</v>
      </c>
      <c r="BG21" s="34">
        <f t="shared" si="45"/>
        <v>9262.9163417932759</v>
      </c>
      <c r="BH21" s="32">
        <f t="shared" si="6"/>
        <v>125.17305883231165</v>
      </c>
    </row>
    <row r="22" spans="1:60">
      <c r="A22" s="6"/>
      <c r="B22" s="6"/>
      <c r="C22" s="6"/>
      <c r="D22" s="6"/>
      <c r="E22" s="6"/>
      <c r="F22" s="6"/>
      <c r="G22" s="6"/>
      <c r="H22" s="6"/>
      <c r="I22" s="6"/>
      <c r="J22" s="24" t="s">
        <v>43</v>
      </c>
      <c r="K22" s="5"/>
      <c r="L22" s="65"/>
      <c r="M22" s="12">
        <v>19</v>
      </c>
      <c r="N22" s="15">
        <f t="shared" si="46"/>
        <v>500</v>
      </c>
      <c r="O22" s="15">
        <f t="shared" si="33"/>
        <v>9500</v>
      </c>
      <c r="P22" s="15">
        <f t="shared" si="8"/>
        <v>0</v>
      </c>
      <c r="Q22" s="15">
        <f t="shared" si="19"/>
        <v>0</v>
      </c>
      <c r="R22" s="14">
        <f t="shared" si="20"/>
        <v>9670.0534357542765</v>
      </c>
      <c r="S22" s="15">
        <f t="shared" si="34"/>
        <v>56.408645041899952</v>
      </c>
      <c r="T22" s="15">
        <f t="shared" si="21"/>
        <v>557.73830598608799</v>
      </c>
      <c r="U22" s="15">
        <f t="shared" si="35"/>
        <v>9726.4620807961765</v>
      </c>
      <c r="V22" s="15">
        <f t="shared" si="44"/>
        <v>10</v>
      </c>
      <c r="W22" s="15">
        <f t="shared" si="36"/>
        <v>190</v>
      </c>
      <c r="X22" s="15">
        <f t="shared" si="37"/>
        <v>0.81053850673301475</v>
      </c>
      <c r="Y22" s="14">
        <f t="shared" si="38"/>
        <v>8.0141682776810477</v>
      </c>
      <c r="Z22" s="15">
        <f t="shared" si="39"/>
        <v>16.210770134660294</v>
      </c>
      <c r="AA22" s="14">
        <f t="shared" si="40"/>
        <v>160.283365553621</v>
      </c>
      <c r="AB22" s="15">
        <f t="shared" si="41"/>
        <v>9699.4407721547832</v>
      </c>
      <c r="AC22" s="15">
        <f t="shared" si="1"/>
        <v>358.29753383130208</v>
      </c>
      <c r="AD22" s="20">
        <f t="shared" si="2"/>
        <v>3.7715529876979167E-2</v>
      </c>
      <c r="AE22" s="28"/>
      <c r="AF22" s="14">
        <f t="shared" si="47"/>
        <v>0</v>
      </c>
      <c r="AG22" s="14">
        <f t="shared" si="3"/>
        <v>358.29753383130208</v>
      </c>
      <c r="AH22" s="26">
        <f t="shared" si="4"/>
        <v>3.7715529876979167E-2</v>
      </c>
      <c r="AI22" s="29">
        <f t="shared" si="10"/>
        <v>199.44077215478319</v>
      </c>
      <c r="AJ22" s="29">
        <f t="shared" si="11"/>
        <v>37.893746709408809</v>
      </c>
      <c r="AK22" s="81">
        <f t="shared" si="12"/>
        <v>9661.5470254453739</v>
      </c>
      <c r="AL22" s="28">
        <v>19</v>
      </c>
      <c r="AM22" s="14">
        <f t="shared" si="13"/>
        <v>9825.3154076233459</v>
      </c>
      <c r="AN22" s="15">
        <f t="shared" si="22"/>
        <v>10</v>
      </c>
      <c r="AO22" s="15">
        <f t="shared" si="23"/>
        <v>190</v>
      </c>
      <c r="AP22" s="15">
        <f t="shared" si="42"/>
        <v>9815.3154076233459</v>
      </c>
      <c r="AQ22" s="15">
        <f t="shared" si="24"/>
        <v>57.256006544469521</v>
      </c>
      <c r="AR22" s="15">
        <f t="shared" si="43"/>
        <v>562.57141416781519</v>
      </c>
      <c r="AS22" s="15">
        <f t="shared" si="25"/>
        <v>9872.5714141678145</v>
      </c>
      <c r="AT22" s="15">
        <f t="shared" si="14"/>
        <v>70.788568691884763</v>
      </c>
      <c r="AU22" s="85">
        <f t="shared" si="26"/>
        <v>9801.7828454759292</v>
      </c>
      <c r="AV22" s="32">
        <f t="shared" si="5"/>
        <v>140.23582003055526</v>
      </c>
      <c r="AW22" s="36">
        <v>19</v>
      </c>
      <c r="AX22" s="14">
        <f t="shared" si="48"/>
        <v>9804.1081792947589</v>
      </c>
      <c r="AY22" s="15">
        <f t="shared" si="27"/>
        <v>10</v>
      </c>
      <c r="AZ22" s="14">
        <f t="shared" si="28"/>
        <v>190</v>
      </c>
      <c r="BA22" s="14">
        <f t="shared" si="29"/>
        <v>9794.1081792947589</v>
      </c>
      <c r="BB22" s="15">
        <f t="shared" si="16"/>
        <v>57.13229771255277</v>
      </c>
      <c r="BC22" s="14">
        <f t="shared" si="30"/>
        <v>561.72037400055069</v>
      </c>
      <c r="BD22" s="14">
        <f t="shared" si="31"/>
        <v>9851.2404770073117</v>
      </c>
      <c r="BE22" s="14">
        <f>BD22-$AX$16-SUM($N$17:N22)</f>
        <v>263.93144245719759</v>
      </c>
      <c r="BF22" s="15">
        <f t="shared" si="18"/>
        <v>50.146974066867543</v>
      </c>
      <c r="BG22" s="34">
        <f t="shared" si="45"/>
        <v>9801.0935029404445</v>
      </c>
      <c r="BH22" s="32">
        <f t="shared" si="6"/>
        <v>139.54647749507058</v>
      </c>
    </row>
    <row r="23" spans="1:60">
      <c r="A23" s="6"/>
      <c r="B23" s="6"/>
      <c r="C23" s="6"/>
      <c r="D23" s="6"/>
      <c r="E23" s="6"/>
      <c r="F23" s="6"/>
      <c r="G23" s="6"/>
      <c r="H23" s="6"/>
      <c r="I23" s="6"/>
      <c r="J23" s="8" t="s">
        <v>11</v>
      </c>
      <c r="K23" s="7">
        <v>0</v>
      </c>
      <c r="L23" s="65"/>
      <c r="M23" s="12">
        <v>20</v>
      </c>
      <c r="N23" s="15">
        <f t="shared" si="46"/>
        <v>500</v>
      </c>
      <c r="O23" s="15">
        <f t="shared" si="33"/>
        <v>10000</v>
      </c>
      <c r="P23" s="15">
        <f t="shared" si="8"/>
        <v>0</v>
      </c>
      <c r="Q23" s="15">
        <f t="shared" si="19"/>
        <v>0</v>
      </c>
      <c r="R23" s="14">
        <f t="shared" si="20"/>
        <v>10199.440772154783</v>
      </c>
      <c r="S23" s="15">
        <f t="shared" si="34"/>
        <v>59.496737837569576</v>
      </c>
      <c r="T23" s="15">
        <f t="shared" si="21"/>
        <v>617.23504382365752</v>
      </c>
      <c r="U23" s="15">
        <f t="shared" si="35"/>
        <v>10258.937509992353</v>
      </c>
      <c r="V23" s="15">
        <f t="shared" si="44"/>
        <v>10</v>
      </c>
      <c r="W23" s="15">
        <f t="shared" si="36"/>
        <v>200</v>
      </c>
      <c r="X23" s="15">
        <f t="shared" si="37"/>
        <v>0.85491145916602951</v>
      </c>
      <c r="Y23" s="14">
        <f t="shared" si="38"/>
        <v>8.8690797368470768</v>
      </c>
      <c r="Z23" s="15">
        <f t="shared" si="39"/>
        <v>17.098229183320591</v>
      </c>
      <c r="AA23" s="14">
        <f t="shared" si="40"/>
        <v>177.38159473694159</v>
      </c>
      <c r="AB23" s="15">
        <f t="shared" si="41"/>
        <v>10230.984369349866</v>
      </c>
      <c r="AC23" s="15">
        <f t="shared" si="1"/>
        <v>386.25067447378865</v>
      </c>
      <c r="AD23" s="20">
        <f t="shared" si="2"/>
        <v>3.8625067447378862E-2</v>
      </c>
      <c r="AE23" s="28"/>
      <c r="AF23" s="14">
        <f t="shared" si="47"/>
        <v>0</v>
      </c>
      <c r="AG23" s="14">
        <f t="shared" si="3"/>
        <v>386.25067447378865</v>
      </c>
      <c r="AH23" s="26">
        <f t="shared" si="4"/>
        <v>3.8625067447378862E-2</v>
      </c>
      <c r="AI23" s="29">
        <f t="shared" si="10"/>
        <v>230.98436934986603</v>
      </c>
      <c r="AJ23" s="29">
        <f t="shared" si="11"/>
        <v>43.887030176474546</v>
      </c>
      <c r="AK23" s="81">
        <f t="shared" si="12"/>
        <v>10187.097339173391</v>
      </c>
      <c r="AL23" s="28">
        <v>20</v>
      </c>
      <c r="AM23" s="14">
        <f t="shared" si="13"/>
        <v>10372.571414167815</v>
      </c>
      <c r="AN23" s="15">
        <f t="shared" si="22"/>
        <v>10</v>
      </c>
      <c r="AO23" s="15">
        <f t="shared" si="23"/>
        <v>200</v>
      </c>
      <c r="AP23" s="15">
        <f t="shared" si="42"/>
        <v>10362.571414167815</v>
      </c>
      <c r="AQ23" s="15">
        <f t="shared" si="24"/>
        <v>60.448333249312263</v>
      </c>
      <c r="AR23" s="15">
        <f t="shared" si="43"/>
        <v>623.01974741712741</v>
      </c>
      <c r="AS23" s="15">
        <f t="shared" si="25"/>
        <v>10423.019747417127</v>
      </c>
      <c r="AT23" s="15">
        <f t="shared" si="14"/>
        <v>80.37375200925419</v>
      </c>
      <c r="AU23" s="85">
        <f t="shared" si="26"/>
        <v>10342.645995407873</v>
      </c>
      <c r="AV23" s="32">
        <f t="shared" si="5"/>
        <v>155.54865623448131</v>
      </c>
      <c r="AW23" s="36">
        <v>20</v>
      </c>
      <c r="AX23" s="14">
        <f t="shared" si="48"/>
        <v>10351.240477007312</v>
      </c>
      <c r="AY23" s="15">
        <f t="shared" si="27"/>
        <v>10</v>
      </c>
      <c r="AZ23" s="14">
        <f t="shared" si="28"/>
        <v>200</v>
      </c>
      <c r="BA23" s="14">
        <f t="shared" si="29"/>
        <v>10341.240477007312</v>
      </c>
      <c r="BB23" s="15">
        <f t="shared" si="16"/>
        <v>60.32390278254266</v>
      </c>
      <c r="BC23" s="14">
        <f t="shared" si="30"/>
        <v>622.04427678309332</v>
      </c>
      <c r="BD23" s="14">
        <f t="shared" si="31"/>
        <v>10401.564379789854</v>
      </c>
      <c r="BE23" s="14">
        <f>BD23-$AX$16-SUM($N$17:N23)</f>
        <v>314.25534523973965</v>
      </c>
      <c r="BF23" s="15">
        <f t="shared" si="18"/>
        <v>59.708515595550537</v>
      </c>
      <c r="BG23" s="34">
        <f t="shared" si="45"/>
        <v>10341.855864194304</v>
      </c>
      <c r="BH23" s="32">
        <f t="shared" si="6"/>
        <v>154.7585250209122</v>
      </c>
    </row>
    <row r="24" spans="1:60">
      <c r="A24" s="6"/>
      <c r="B24" s="55"/>
      <c r="C24" s="55" t="s">
        <v>85</v>
      </c>
      <c r="D24" s="55" t="s">
        <v>87</v>
      </c>
      <c r="E24" s="55" t="s">
        <v>87</v>
      </c>
      <c r="F24" s="55" t="s">
        <v>90</v>
      </c>
      <c r="G24" s="55" t="s">
        <v>100</v>
      </c>
      <c r="H24" s="6"/>
      <c r="I24" s="6"/>
      <c r="J24" s="8" t="s">
        <v>12</v>
      </c>
      <c r="K24" s="7">
        <v>0</v>
      </c>
      <c r="L24" s="65"/>
      <c r="M24" s="12">
        <v>21</v>
      </c>
      <c r="N24" s="15">
        <f t="shared" si="46"/>
        <v>500</v>
      </c>
      <c r="O24" s="15">
        <f t="shared" si="33"/>
        <v>10500</v>
      </c>
      <c r="P24" s="15">
        <f t="shared" si="8"/>
        <v>0</v>
      </c>
      <c r="Q24" s="15">
        <f t="shared" si="19"/>
        <v>0</v>
      </c>
      <c r="R24" s="14">
        <f>AB23+N24-P24</f>
        <v>10730.984369349866</v>
      </c>
      <c r="S24" s="15">
        <f t="shared" si="34"/>
        <v>62.597408821207559</v>
      </c>
      <c r="T24" s="15">
        <f t="shared" si="21"/>
        <v>679.83245264486504</v>
      </c>
      <c r="U24" s="15">
        <f t="shared" si="35"/>
        <v>10793.581778171074</v>
      </c>
      <c r="V24" s="15">
        <f t="shared" si="44"/>
        <v>10</v>
      </c>
      <c r="W24" s="15">
        <f t="shared" si="36"/>
        <v>210</v>
      </c>
      <c r="X24" s="15">
        <f t="shared" si="37"/>
        <v>0.89946514818092282</v>
      </c>
      <c r="Y24" s="14">
        <f t="shared" si="38"/>
        <v>9.7685448850279997</v>
      </c>
      <c r="Z24" s="15">
        <f t="shared" si="39"/>
        <v>17.989302963618456</v>
      </c>
      <c r="AA24" s="14">
        <f>Z24+AA23</f>
        <v>195.37089770056005</v>
      </c>
      <c r="AB24" s="15">
        <f t="shared" si="41"/>
        <v>10764.693010059274</v>
      </c>
      <c r="AC24" s="15">
        <f t="shared" si="1"/>
        <v>415.13944258558809</v>
      </c>
      <c r="AD24" s="20">
        <f t="shared" si="2"/>
        <v>3.9537089770056009E-2</v>
      </c>
      <c r="AE24" s="28"/>
      <c r="AF24" s="14">
        <f t="shared" si="47"/>
        <v>0</v>
      </c>
      <c r="AG24" s="14">
        <f t="shared" si="3"/>
        <v>415.13944258558809</v>
      </c>
      <c r="AH24" s="26">
        <f t="shared" si="4"/>
        <v>3.9537089770056009E-2</v>
      </c>
      <c r="AI24" s="29">
        <f t="shared" si="10"/>
        <v>264.69301005927446</v>
      </c>
      <c r="AJ24" s="29">
        <f t="shared" si="11"/>
        <v>50.291671911262149</v>
      </c>
      <c r="AK24" s="81">
        <f t="shared" si="12"/>
        <v>10714.401338148013</v>
      </c>
      <c r="AL24" s="28">
        <v>21</v>
      </c>
      <c r="AM24" s="14">
        <f t="shared" si="13"/>
        <v>10923.019747417127</v>
      </c>
      <c r="AN24" s="15">
        <f t="shared" si="22"/>
        <v>10</v>
      </c>
      <c r="AO24" s="15">
        <f t="shared" si="23"/>
        <v>210</v>
      </c>
      <c r="AP24" s="15">
        <f t="shared" si="42"/>
        <v>10913.019747417127</v>
      </c>
      <c r="AQ24" s="15">
        <f t="shared" si="24"/>
        <v>63.659281859933252</v>
      </c>
      <c r="AR24" s="15">
        <f t="shared" si="43"/>
        <v>686.67902927706064</v>
      </c>
      <c r="AS24" s="15">
        <f t="shared" si="25"/>
        <v>10976.67902927706</v>
      </c>
      <c r="AT24" s="15">
        <f t="shared" si="14"/>
        <v>90.569015562641439</v>
      </c>
      <c r="AU24" s="85">
        <f t="shared" si="26"/>
        <v>10886.110013714419</v>
      </c>
      <c r="AV24" s="32">
        <f t="shared" si="5"/>
        <v>171.70867556640587</v>
      </c>
      <c r="AW24" s="36">
        <v>21</v>
      </c>
      <c r="AX24" s="14">
        <f t="shared" si="48"/>
        <v>10901.564379789854</v>
      </c>
      <c r="AY24" s="15">
        <f t="shared" si="27"/>
        <v>10</v>
      </c>
      <c r="AZ24" s="14">
        <f t="shared" si="28"/>
        <v>210</v>
      </c>
      <c r="BA24" s="14">
        <f t="shared" si="29"/>
        <v>10891.564379789854</v>
      </c>
      <c r="BB24" s="15">
        <f t="shared" si="16"/>
        <v>63.534125548774149</v>
      </c>
      <c r="BC24" s="14">
        <f t="shared" si="30"/>
        <v>685.57840233186744</v>
      </c>
      <c r="BD24" s="14">
        <f t="shared" si="31"/>
        <v>10955.098505338628</v>
      </c>
      <c r="BE24" s="14">
        <f>BD24-$AX$16-SUM($N$17:N24)</f>
        <v>367.78947078851434</v>
      </c>
      <c r="BF24" s="15">
        <f t="shared" si="18"/>
        <v>69.879999449817731</v>
      </c>
      <c r="BG24" s="34">
        <f t="shared" si="45"/>
        <v>10885.21850588881</v>
      </c>
      <c r="BH24" s="32">
        <f t="shared" si="6"/>
        <v>170.81716774079723</v>
      </c>
    </row>
    <row r="25" spans="1:60">
      <c r="A25" s="6"/>
      <c r="B25" s="56"/>
      <c r="C25" s="56" t="s">
        <v>86</v>
      </c>
      <c r="D25" s="56" t="s">
        <v>88</v>
      </c>
      <c r="E25" s="56" t="s">
        <v>89</v>
      </c>
      <c r="F25" s="56"/>
      <c r="G25" s="56" t="s">
        <v>88</v>
      </c>
      <c r="H25" s="6"/>
      <c r="I25" s="6"/>
      <c r="J25" s="8" t="s">
        <v>13</v>
      </c>
      <c r="K25" s="7">
        <v>0</v>
      </c>
      <c r="L25" s="65"/>
      <c r="M25" s="12">
        <v>22</v>
      </c>
      <c r="N25" s="15">
        <f t="shared" si="46"/>
        <v>500</v>
      </c>
      <c r="O25" s="15">
        <f t="shared" si="33"/>
        <v>11000</v>
      </c>
      <c r="P25" s="15">
        <f t="shared" si="8"/>
        <v>0</v>
      </c>
      <c r="Q25" s="15">
        <f t="shared" si="19"/>
        <v>0</v>
      </c>
      <c r="R25" s="14">
        <f t="shared" si="20"/>
        <v>11264.693010059274</v>
      </c>
      <c r="S25" s="15">
        <f t="shared" si="34"/>
        <v>65.710709225345781</v>
      </c>
      <c r="T25" s="15">
        <f t="shared" si="21"/>
        <v>745.54316187021084</v>
      </c>
      <c r="U25" s="15">
        <f t="shared" si="35"/>
        <v>11330.403719284621</v>
      </c>
      <c r="V25" s="15">
        <f t="shared" si="44"/>
        <v>10</v>
      </c>
      <c r="W25" s="15">
        <f t="shared" si="36"/>
        <v>220</v>
      </c>
      <c r="X25" s="15">
        <f t="shared" si="37"/>
        <v>0.94420030994038517</v>
      </c>
      <c r="Y25" s="14">
        <f t="shared" si="38"/>
        <v>10.712745194968385</v>
      </c>
      <c r="Z25" s="15">
        <f t="shared" si="39"/>
        <v>18.884006198807704</v>
      </c>
      <c r="AA25" s="14">
        <f t="shared" si="40"/>
        <v>214.25490389936775</v>
      </c>
      <c r="AB25" s="15">
        <f t="shared" si="41"/>
        <v>11300.575512775871</v>
      </c>
      <c r="AC25" s="15">
        <f t="shared" si="1"/>
        <v>444.96764909433614</v>
      </c>
      <c r="AD25" s="20">
        <f t="shared" si="2"/>
        <v>4.0451604463121467E-2</v>
      </c>
      <c r="AE25" s="28"/>
      <c r="AF25" s="14">
        <f t="shared" si="47"/>
        <v>0</v>
      </c>
      <c r="AG25" s="14">
        <f t="shared" si="3"/>
        <v>444.96764909433614</v>
      </c>
      <c r="AH25" s="26">
        <f t="shared" si="4"/>
        <v>4.0451604463121467E-2</v>
      </c>
      <c r="AI25" s="29">
        <f t="shared" si="10"/>
        <v>300.57551277587118</v>
      </c>
      <c r="AJ25" s="29">
        <f t="shared" si="11"/>
        <v>57.109347427415521</v>
      </c>
      <c r="AK25" s="81">
        <f t="shared" si="12"/>
        <v>11243.466165348456</v>
      </c>
      <c r="AL25" s="28">
        <v>22</v>
      </c>
      <c r="AM25" s="14">
        <f t="shared" si="13"/>
        <v>11476.67902927706</v>
      </c>
      <c r="AN25" s="15">
        <f t="shared" si="22"/>
        <v>10</v>
      </c>
      <c r="AO25" s="15">
        <f t="shared" si="23"/>
        <v>220</v>
      </c>
      <c r="AP25" s="15">
        <f t="shared" si="42"/>
        <v>11466.67902927706</v>
      </c>
      <c r="AQ25" s="15">
        <f t="shared" si="24"/>
        <v>66.888961004116183</v>
      </c>
      <c r="AR25" s="15">
        <f t="shared" si="43"/>
        <v>753.56799028117678</v>
      </c>
      <c r="AS25" s="15">
        <f t="shared" si="25"/>
        <v>11533.567990281177</v>
      </c>
      <c r="AT25" s="15">
        <f t="shared" si="14"/>
        <v>101.37791815342365</v>
      </c>
      <c r="AU25" s="85">
        <f t="shared" si="26"/>
        <v>11432.190072127754</v>
      </c>
      <c r="AV25" s="32">
        <f t="shared" si="5"/>
        <v>188.72390677929798</v>
      </c>
      <c r="AW25" s="36">
        <v>22</v>
      </c>
      <c r="AX25" s="14">
        <f t="shared" si="48"/>
        <v>11455.098505338628</v>
      </c>
      <c r="AY25" s="15">
        <f t="shared" si="27"/>
        <v>10</v>
      </c>
      <c r="AZ25" s="14">
        <f t="shared" si="28"/>
        <v>220</v>
      </c>
      <c r="BA25" s="14">
        <f t="shared" si="29"/>
        <v>11445.098505338628</v>
      </c>
      <c r="BB25" s="15">
        <f t="shared" si="16"/>
        <v>66.763074614475343</v>
      </c>
      <c r="BC25" s="14">
        <f t="shared" si="30"/>
        <v>752.34147694634282</v>
      </c>
      <c r="BD25" s="14">
        <f t="shared" si="31"/>
        <v>11511.861579953104</v>
      </c>
      <c r="BE25" s="14">
        <f>BD25-$AX$16-SUM($N$17:N25)</f>
        <v>424.55254540298938</v>
      </c>
      <c r="BF25" s="15">
        <f t="shared" si="18"/>
        <v>80.664983626567988</v>
      </c>
      <c r="BG25" s="34">
        <f t="shared" si="45"/>
        <v>11431.196596326536</v>
      </c>
      <c r="BH25" s="32">
        <f t="shared" si="6"/>
        <v>187.73043097807931</v>
      </c>
    </row>
    <row r="26" spans="1:60">
      <c r="A26" s="6"/>
      <c r="B26" s="53" t="s">
        <v>82</v>
      </c>
      <c r="C26" s="54">
        <f>O123</f>
        <v>60000</v>
      </c>
      <c r="D26" s="54">
        <f>AK123</f>
        <v>72917.440145284316</v>
      </c>
      <c r="E26" s="54">
        <f>AU123</f>
        <v>80498.094670780978</v>
      </c>
      <c r="F26" s="57">
        <f>D26-E26</f>
        <v>-7580.6545254966622</v>
      </c>
      <c r="G26" s="43">
        <f>AG123</f>
        <v>8610.3045335376119</v>
      </c>
      <c r="H26" s="6"/>
      <c r="I26" s="6"/>
      <c r="J26" s="8" t="s">
        <v>14</v>
      </c>
      <c r="K26" s="7">
        <v>0</v>
      </c>
      <c r="L26" s="65"/>
      <c r="M26" s="12">
        <v>23</v>
      </c>
      <c r="N26" s="15">
        <f t="shared" si="46"/>
        <v>500</v>
      </c>
      <c r="O26" s="15">
        <f t="shared" si="33"/>
        <v>11500</v>
      </c>
      <c r="P26" s="15">
        <f t="shared" si="8"/>
        <v>0</v>
      </c>
      <c r="Q26" s="15">
        <f t="shared" si="19"/>
        <v>0</v>
      </c>
      <c r="R26" s="14">
        <f t="shared" si="20"/>
        <v>11800.575512775871</v>
      </c>
      <c r="S26" s="15">
        <f t="shared" si="34"/>
        <v>68.836690491192584</v>
      </c>
      <c r="T26" s="15">
        <f t="shared" si="21"/>
        <v>814.37985236140344</v>
      </c>
      <c r="U26" s="15">
        <f t="shared" si="35"/>
        <v>11869.412203267064</v>
      </c>
      <c r="V26" s="15">
        <f t="shared" si="44"/>
        <v>10</v>
      </c>
      <c r="W26" s="15">
        <f t="shared" si="36"/>
        <v>230</v>
      </c>
      <c r="X26" s="15">
        <f t="shared" si="37"/>
        <v>0.98911768360558872</v>
      </c>
      <c r="Y26" s="14">
        <f t="shared" si="38"/>
        <v>11.701862878573973</v>
      </c>
      <c r="Z26" s="15">
        <f t="shared" si="39"/>
        <v>19.782353672111775</v>
      </c>
      <c r="AA26" s="14">
        <f t="shared" si="40"/>
        <v>234.03725757147953</v>
      </c>
      <c r="AB26" s="15">
        <f t="shared" si="41"/>
        <v>11838.640731911346</v>
      </c>
      <c r="AC26" s="15">
        <f t="shared" si="1"/>
        <v>475.73912045005352</v>
      </c>
      <c r="AD26" s="20">
        <f t="shared" si="2"/>
        <v>4.1368619169569874E-2</v>
      </c>
      <c r="AE26" s="28"/>
      <c r="AF26" s="14">
        <f t="shared" si="47"/>
        <v>0</v>
      </c>
      <c r="AG26" s="14">
        <f t="shared" si="3"/>
        <v>475.73912045005352</v>
      </c>
      <c r="AH26" s="26">
        <f t="shared" si="4"/>
        <v>4.1368619169569874E-2</v>
      </c>
      <c r="AI26" s="29">
        <f t="shared" si="10"/>
        <v>338.64073191134594</v>
      </c>
      <c r="AJ26" s="29">
        <f t="shared" si="11"/>
        <v>64.341739063155728</v>
      </c>
      <c r="AK26" s="81">
        <f t="shared" si="12"/>
        <v>11774.298992848191</v>
      </c>
      <c r="AL26" s="28">
        <v>23</v>
      </c>
      <c r="AM26" s="14">
        <f t="shared" si="13"/>
        <v>12033.567990281177</v>
      </c>
      <c r="AN26" s="15">
        <f t="shared" si="22"/>
        <v>10</v>
      </c>
      <c r="AO26" s="15">
        <f t="shared" si="23"/>
        <v>230</v>
      </c>
      <c r="AP26" s="15">
        <f t="shared" si="42"/>
        <v>12023.567990281177</v>
      </c>
      <c r="AQ26" s="15">
        <f t="shared" si="24"/>
        <v>70.137479943306872</v>
      </c>
      <c r="AR26" s="15">
        <f t="shared" si="43"/>
        <v>823.70547022448363</v>
      </c>
      <c r="AS26" s="15">
        <f t="shared" si="25"/>
        <v>12093.705470224484</v>
      </c>
      <c r="AT26" s="15">
        <f t="shared" si="14"/>
        <v>112.80403934265198</v>
      </c>
      <c r="AU26" s="85">
        <f t="shared" si="26"/>
        <v>11980.901430881831</v>
      </c>
      <c r="AV26" s="32">
        <f t="shared" si="5"/>
        <v>206.60243803364028</v>
      </c>
      <c r="AW26" s="36">
        <v>23</v>
      </c>
      <c r="AX26" s="14">
        <f t="shared" si="48"/>
        <v>12011.861579953104</v>
      </c>
      <c r="AY26" s="15">
        <f t="shared" si="27"/>
        <v>10</v>
      </c>
      <c r="AZ26" s="14">
        <f t="shared" si="28"/>
        <v>230</v>
      </c>
      <c r="BA26" s="14">
        <f t="shared" si="29"/>
        <v>12001.861579953104</v>
      </c>
      <c r="BB26" s="15">
        <f t="shared" si="16"/>
        <v>70.010859216393115</v>
      </c>
      <c r="BC26" s="14">
        <f t="shared" si="30"/>
        <v>822.35233616273592</v>
      </c>
      <c r="BD26" s="14">
        <f t="shared" si="31"/>
        <v>12071.872439169496</v>
      </c>
      <c r="BE26" s="14">
        <f>BD26-$AX$16-SUM($N$17:N26)</f>
        <v>484.5634046193818</v>
      </c>
      <c r="BF26" s="15">
        <f t="shared" si="18"/>
        <v>92.067046877682543</v>
      </c>
      <c r="BG26" s="34">
        <f t="shared" si="45"/>
        <v>11979.805392291813</v>
      </c>
      <c r="BH26" s="32">
        <f t="shared" si="6"/>
        <v>205.50639944362229</v>
      </c>
    </row>
    <row r="27" spans="1:60">
      <c r="A27" s="6"/>
      <c r="B27" s="51" t="s">
        <v>83</v>
      </c>
      <c r="C27" s="52">
        <f>O183</f>
        <v>90000</v>
      </c>
      <c r="D27" s="52">
        <f>AK183</f>
        <v>122635.20211973699</v>
      </c>
      <c r="E27" s="52">
        <f>AU183</f>
        <v>143636.18252617438</v>
      </c>
      <c r="F27" s="57">
        <f>D27-E27</f>
        <v>-21000.980406437389</v>
      </c>
      <c r="G27" s="43">
        <f>AG183</f>
        <v>19989.430789726779</v>
      </c>
      <c r="H27" s="6"/>
      <c r="I27" s="6"/>
      <c r="J27" s="8" t="s">
        <v>15</v>
      </c>
      <c r="K27" s="7">
        <v>0</v>
      </c>
      <c r="L27" s="65"/>
      <c r="M27" s="12">
        <v>24</v>
      </c>
      <c r="N27" s="15">
        <f t="shared" si="46"/>
        <v>500</v>
      </c>
      <c r="O27" s="15">
        <f t="shared" si="33"/>
        <v>12000</v>
      </c>
      <c r="P27" s="15">
        <f t="shared" si="8"/>
        <v>0</v>
      </c>
      <c r="Q27" s="15">
        <f t="shared" si="19"/>
        <v>0</v>
      </c>
      <c r="R27" s="14">
        <f t="shared" si="20"/>
        <v>12338.640731911346</v>
      </c>
      <c r="S27" s="15">
        <f t="shared" si="34"/>
        <v>71.975404269482866</v>
      </c>
      <c r="T27" s="15">
        <f t="shared" si="21"/>
        <v>886.35525663088629</v>
      </c>
      <c r="U27" s="15">
        <f t="shared" si="35"/>
        <v>12410.616136180828</v>
      </c>
      <c r="V27" s="15">
        <f t="shared" si="44"/>
        <v>10</v>
      </c>
      <c r="W27" s="15">
        <f t="shared" si="36"/>
        <v>240</v>
      </c>
      <c r="X27" s="15">
        <f t="shared" si="37"/>
        <v>1.0342180113484023</v>
      </c>
      <c r="Y27" s="14">
        <f t="shared" si="38"/>
        <v>12.736080889922375</v>
      </c>
      <c r="Z27" s="15">
        <f t="shared" si="39"/>
        <v>20.68436022696805</v>
      </c>
      <c r="AA27" s="14">
        <f t="shared" si="40"/>
        <v>254.72161779844757</v>
      </c>
      <c r="AB27" s="15">
        <f t="shared" si="41"/>
        <v>12378.897557942513</v>
      </c>
      <c r="AC27" s="15">
        <f t="shared" si="1"/>
        <v>507.45769868836993</v>
      </c>
      <c r="AD27" s="20">
        <f t="shared" si="2"/>
        <v>4.2288141557364163E-2</v>
      </c>
      <c r="AE27" s="28"/>
      <c r="AF27" s="14">
        <f t="shared" si="47"/>
        <v>0</v>
      </c>
      <c r="AG27" s="14">
        <f t="shared" si="3"/>
        <v>507.45769868836993</v>
      </c>
      <c r="AH27" s="26">
        <f t="shared" si="4"/>
        <v>4.2288141557364163E-2</v>
      </c>
      <c r="AI27" s="29">
        <f t="shared" si="10"/>
        <v>378.89755794251323</v>
      </c>
      <c r="AJ27" s="29">
        <f t="shared" si="11"/>
        <v>71.990536009077516</v>
      </c>
      <c r="AK27" s="81">
        <f t="shared" si="12"/>
        <v>12306.907021933435</v>
      </c>
      <c r="AL27" s="28">
        <v>24</v>
      </c>
      <c r="AM27" s="14">
        <f t="shared" si="13"/>
        <v>12593.705470224484</v>
      </c>
      <c r="AN27" s="15">
        <f t="shared" si="22"/>
        <v>10</v>
      </c>
      <c r="AO27" s="15">
        <f t="shared" si="23"/>
        <v>240</v>
      </c>
      <c r="AP27" s="15">
        <f t="shared" si="42"/>
        <v>12583.705470224484</v>
      </c>
      <c r="AQ27" s="15">
        <f t="shared" si="24"/>
        <v>73.404948576309494</v>
      </c>
      <c r="AR27" s="15">
        <f t="shared" si="43"/>
        <v>897.11041880079313</v>
      </c>
      <c r="AS27" s="15">
        <f t="shared" si="25"/>
        <v>12657.110418800794</v>
      </c>
      <c r="AT27" s="15">
        <f t="shared" si="14"/>
        <v>124.85097957215085</v>
      </c>
      <c r="AU27" s="85">
        <f t="shared" si="26"/>
        <v>12532.259439228643</v>
      </c>
      <c r="AV27" s="32">
        <f t="shared" si="5"/>
        <v>225.35241729520749</v>
      </c>
      <c r="AW27" s="36">
        <v>24</v>
      </c>
      <c r="AX27" s="14">
        <f t="shared" si="48"/>
        <v>12571.872439169496</v>
      </c>
      <c r="AY27" s="15">
        <f t="shared" si="27"/>
        <v>10</v>
      </c>
      <c r="AZ27" s="14">
        <f t="shared" si="28"/>
        <v>240</v>
      </c>
      <c r="BA27" s="14">
        <f t="shared" si="29"/>
        <v>12561.872439169496</v>
      </c>
      <c r="BB27" s="15">
        <f t="shared" si="16"/>
        <v>73.277589228488736</v>
      </c>
      <c r="BC27" s="14">
        <f t="shared" si="30"/>
        <v>895.62992539122467</v>
      </c>
      <c r="BD27" s="14">
        <f t="shared" si="31"/>
        <v>12635.150028397984</v>
      </c>
      <c r="BE27" s="14">
        <f>BD27-$AX$16-SUM($N$17:N27)</f>
        <v>547.84099384786987</v>
      </c>
      <c r="BF27" s="15">
        <f t="shared" si="18"/>
        <v>104.08978883109528</v>
      </c>
      <c r="BG27" s="34">
        <f t="shared" si="45"/>
        <v>12531.060239566888</v>
      </c>
      <c r="BH27" s="32">
        <f t="shared" si="6"/>
        <v>224.1532176334531</v>
      </c>
    </row>
    <row r="28" spans="1:60">
      <c r="A28" s="6"/>
      <c r="B28" s="51" t="s">
        <v>84</v>
      </c>
      <c r="C28" s="52">
        <f>O243</f>
        <v>120000</v>
      </c>
      <c r="D28" s="52">
        <f>AK243</f>
        <v>184510.90726562982</v>
      </c>
      <c r="E28" s="52">
        <f>AU243</f>
        <v>230761.86673390749</v>
      </c>
      <c r="F28" s="57">
        <f>D28-E28</f>
        <v>-46250.959468277666</v>
      </c>
      <c r="G28" s="43">
        <f>AG243</f>
        <v>37855.072014080826</v>
      </c>
      <c r="H28" s="6"/>
      <c r="I28" s="6"/>
      <c r="J28" s="8" t="s">
        <v>16</v>
      </c>
      <c r="K28" s="7">
        <v>0</v>
      </c>
      <c r="L28" s="65" t="s">
        <v>59</v>
      </c>
      <c r="M28" s="16">
        <v>25</v>
      </c>
      <c r="N28" s="21">
        <f t="shared" ref="N28:N39" si="49">$N$16*(1+$K$8)</f>
        <v>500</v>
      </c>
      <c r="O28" s="17">
        <f t="shared" si="33"/>
        <v>12500</v>
      </c>
      <c r="P28" s="17">
        <f t="shared" si="8"/>
        <v>0</v>
      </c>
      <c r="Q28" s="17">
        <f t="shared" si="19"/>
        <v>0</v>
      </c>
      <c r="R28" s="17">
        <f t="shared" si="20"/>
        <v>12878.897557942513</v>
      </c>
      <c r="S28" s="17">
        <f t="shared" si="34"/>
        <v>75.126902421331337</v>
      </c>
      <c r="T28" s="17">
        <f t="shared" si="21"/>
        <v>961.48215905221764</v>
      </c>
      <c r="U28" s="17">
        <f t="shared" si="35"/>
        <v>12954.024460363844</v>
      </c>
      <c r="V28" s="21">
        <f t="shared" ref="V28:V39" si="50">$V$16*(1+$K$14)</f>
        <v>10</v>
      </c>
      <c r="W28" s="17">
        <f t="shared" si="36"/>
        <v>250</v>
      </c>
      <c r="X28" s="17">
        <f t="shared" si="37"/>
        <v>1.0795020383636535</v>
      </c>
      <c r="Y28" s="17">
        <f t="shared" si="38"/>
        <v>13.815582928286029</v>
      </c>
      <c r="Z28" s="17">
        <f t="shared" si="39"/>
        <v>21.590040767273074</v>
      </c>
      <c r="AA28" s="17">
        <f t="shared" si="40"/>
        <v>276.31165856572062</v>
      </c>
      <c r="AB28" s="17">
        <f t="shared" si="41"/>
        <v>12921.354917558208</v>
      </c>
      <c r="AC28" s="17">
        <f t="shared" si="1"/>
        <v>540.12724149400663</v>
      </c>
      <c r="AD28" s="19">
        <f t="shared" si="2"/>
        <v>4.3210179319520529E-2</v>
      </c>
      <c r="AE28" s="28"/>
      <c r="AF28" s="25">
        <f>AB28*$K$25</f>
        <v>0</v>
      </c>
      <c r="AG28" s="14">
        <f t="shared" si="3"/>
        <v>540.12724149400663</v>
      </c>
      <c r="AH28" s="26">
        <f t="shared" si="4"/>
        <v>4.3210179319520529E-2</v>
      </c>
      <c r="AI28" s="29">
        <f t="shared" si="10"/>
        <v>421.3549175582084</v>
      </c>
      <c r="AJ28" s="29">
        <f t="shared" si="11"/>
        <v>80.0574343360596</v>
      </c>
      <c r="AK28" s="81">
        <f t="shared" si="12"/>
        <v>12841.297483222148</v>
      </c>
      <c r="AL28" s="28">
        <v>25</v>
      </c>
      <c r="AM28" s="14">
        <f t="shared" si="13"/>
        <v>13157.110418800794</v>
      </c>
      <c r="AN28" s="15">
        <f t="shared" si="22"/>
        <v>10</v>
      </c>
      <c r="AO28" s="15">
        <f t="shared" si="23"/>
        <v>250</v>
      </c>
      <c r="AP28" s="15">
        <f t="shared" si="42"/>
        <v>13147.110418800794</v>
      </c>
      <c r="AQ28" s="15">
        <f t="shared" si="24"/>
        <v>76.691477443004644</v>
      </c>
      <c r="AR28" s="15">
        <f t="shared" si="43"/>
        <v>973.80189624379773</v>
      </c>
      <c r="AS28" s="15">
        <f t="shared" si="25"/>
        <v>13223.801896243798</v>
      </c>
      <c r="AT28" s="15">
        <f t="shared" si="14"/>
        <v>137.52236028632166</v>
      </c>
      <c r="AU28" s="85">
        <f t="shared" si="26"/>
        <v>13086.279535957476</v>
      </c>
      <c r="AV28" s="17">
        <f t="shared" si="5"/>
        <v>244.98205273532767</v>
      </c>
      <c r="AW28" s="36">
        <v>25</v>
      </c>
      <c r="AX28" s="25">
        <f>N28+BD27-BF27</f>
        <v>13031.060239566888</v>
      </c>
      <c r="AY28" s="15">
        <f t="shared" si="27"/>
        <v>10</v>
      </c>
      <c r="AZ28" s="14">
        <f t="shared" si="28"/>
        <v>250</v>
      </c>
      <c r="BA28" s="14">
        <f t="shared" si="29"/>
        <v>13021.060239566888</v>
      </c>
      <c r="BB28" s="15">
        <f t="shared" si="16"/>
        <v>75.956184730806854</v>
      </c>
      <c r="BC28" s="14">
        <f t="shared" si="30"/>
        <v>971.58611012203153</v>
      </c>
      <c r="BD28" s="14">
        <f t="shared" si="31"/>
        <v>13097.016424297695</v>
      </c>
      <c r="BE28" s="25">
        <f>BD28-AX28</f>
        <v>65.956184730806854</v>
      </c>
      <c r="BF28" s="15">
        <f t="shared" si="18"/>
        <v>12.531675098853302</v>
      </c>
      <c r="BG28" s="34">
        <f t="shared" si="45"/>
        <v>13084.484749198842</v>
      </c>
      <c r="BH28" s="17">
        <f t="shared" si="6"/>
        <v>243.18726597669411</v>
      </c>
    </row>
    <row r="29" spans="1:60">
      <c r="A29" s="6"/>
      <c r="B29" s="6"/>
      <c r="C29" s="6"/>
      <c r="D29" s="6"/>
      <c r="E29" s="6"/>
      <c r="F29" s="6"/>
      <c r="G29" s="6"/>
      <c r="H29" s="6"/>
      <c r="I29" s="6"/>
      <c r="J29" s="8" t="s">
        <v>17</v>
      </c>
      <c r="K29" s="7">
        <v>0</v>
      </c>
      <c r="L29" s="65"/>
      <c r="M29" s="12">
        <v>26</v>
      </c>
      <c r="N29" s="15">
        <f t="shared" si="49"/>
        <v>500</v>
      </c>
      <c r="O29" s="15">
        <f t="shared" si="33"/>
        <v>13000</v>
      </c>
      <c r="P29" s="15">
        <f t="shared" si="8"/>
        <v>0</v>
      </c>
      <c r="Q29" s="15">
        <f t="shared" si="19"/>
        <v>0</v>
      </c>
      <c r="R29" s="14">
        <f t="shared" si="20"/>
        <v>13421.354917558208</v>
      </c>
      <c r="S29" s="15">
        <f t="shared" si="34"/>
        <v>78.291237019089564</v>
      </c>
      <c r="T29" s="15">
        <f t="shared" si="21"/>
        <v>1039.7733960713072</v>
      </c>
      <c r="U29" s="15">
        <f t="shared" si="35"/>
        <v>13499.646154577298</v>
      </c>
      <c r="V29" s="15">
        <f t="shared" si="50"/>
        <v>10</v>
      </c>
      <c r="W29" s="15">
        <f t="shared" si="36"/>
        <v>260</v>
      </c>
      <c r="X29" s="15">
        <f t="shared" si="37"/>
        <v>1.1249705128814416</v>
      </c>
      <c r="Y29" s="14">
        <f t="shared" si="38"/>
        <v>14.94055344116747</v>
      </c>
      <c r="Z29" s="15">
        <f t="shared" si="39"/>
        <v>22.499410257628831</v>
      </c>
      <c r="AA29" s="14">
        <f t="shared" si="40"/>
        <v>298.81106882334944</v>
      </c>
      <c r="AB29" s="15">
        <f t="shared" si="41"/>
        <v>13466.021773806788</v>
      </c>
      <c r="AC29" s="15">
        <f t="shared" si="1"/>
        <v>573.75162226451698</v>
      </c>
      <c r="AD29" s="20">
        <f t="shared" si="2"/>
        <v>4.4134740174193617E-2</v>
      </c>
      <c r="AE29" s="28"/>
      <c r="AF29" s="14">
        <f t="shared" ref="AF29:AF39" si="51">AB29*$K$25</f>
        <v>0</v>
      </c>
      <c r="AG29" s="14">
        <f t="shared" si="3"/>
        <v>573.75162226451698</v>
      </c>
      <c r="AH29" s="26">
        <f t="shared" si="4"/>
        <v>4.4134740174193617E-2</v>
      </c>
      <c r="AI29" s="29">
        <f t="shared" si="10"/>
        <v>466.02177380678768</v>
      </c>
      <c r="AJ29" s="29">
        <f t="shared" si="11"/>
        <v>88.544137023289665</v>
      </c>
      <c r="AK29" s="81">
        <f t="shared" si="12"/>
        <v>13377.477636783498</v>
      </c>
      <c r="AL29" s="28">
        <v>26</v>
      </c>
      <c r="AM29" s="14">
        <f t="shared" si="13"/>
        <v>13723.801896243798</v>
      </c>
      <c r="AN29" s="15">
        <f t="shared" si="22"/>
        <v>10</v>
      </c>
      <c r="AO29" s="15">
        <f t="shared" si="23"/>
        <v>260</v>
      </c>
      <c r="AP29" s="15">
        <f t="shared" si="42"/>
        <v>13713.801896243798</v>
      </c>
      <c r="AQ29" s="15">
        <f t="shared" si="24"/>
        <v>79.997177728088829</v>
      </c>
      <c r="AR29" s="15">
        <f t="shared" si="43"/>
        <v>1053.7990739718866</v>
      </c>
      <c r="AS29" s="15">
        <f t="shared" si="25"/>
        <v>13793.799073971886</v>
      </c>
      <c r="AT29" s="15">
        <f t="shared" si="14"/>
        <v>150.82182405465838</v>
      </c>
      <c r="AU29" s="85">
        <f t="shared" si="26"/>
        <v>13642.977249917229</v>
      </c>
      <c r="AV29" s="32">
        <f t="shared" si="5"/>
        <v>265.49961313373024</v>
      </c>
      <c r="AW29" s="36">
        <v>26</v>
      </c>
      <c r="AX29" s="14">
        <f t="shared" ref="AX29:AX39" si="52">N29+BD28</f>
        <v>13597.016424297695</v>
      </c>
      <c r="AY29" s="15">
        <f t="shared" si="27"/>
        <v>10</v>
      </c>
      <c r="AZ29" s="14">
        <f t="shared" si="28"/>
        <v>260</v>
      </c>
      <c r="BA29" s="14">
        <f t="shared" si="29"/>
        <v>13587.016424297695</v>
      </c>
      <c r="BB29" s="15">
        <f t="shared" si="16"/>
        <v>79.257595808403224</v>
      </c>
      <c r="BC29" s="14">
        <f t="shared" si="30"/>
        <v>1050.8437059304347</v>
      </c>
      <c r="BD29" s="14">
        <f t="shared" si="31"/>
        <v>13666.274020106099</v>
      </c>
      <c r="BE29" s="87">
        <f>BD29-$AX$28-N29</f>
        <v>135.21378053921035</v>
      </c>
      <c r="BF29" s="15">
        <f t="shared" si="18"/>
        <v>25.690618302449966</v>
      </c>
      <c r="BG29" s="34">
        <f t="shared" si="45"/>
        <v>13640.583401803649</v>
      </c>
      <c r="BH29" s="32">
        <f t="shared" si="6"/>
        <v>263.10576502015101</v>
      </c>
    </row>
    <row r="30" spans="1:60">
      <c r="A30" s="6"/>
      <c r="B30" s="60" t="s">
        <v>101</v>
      </c>
      <c r="C30" s="60"/>
      <c r="D30" s="60"/>
      <c r="E30" s="60"/>
      <c r="F30" s="60"/>
      <c r="G30" s="60"/>
      <c r="H30" s="6"/>
      <c r="I30" s="6"/>
      <c r="J30" s="8" t="s">
        <v>18</v>
      </c>
      <c r="K30" s="7">
        <v>0</v>
      </c>
      <c r="L30" s="65"/>
      <c r="M30" s="12">
        <v>27</v>
      </c>
      <c r="N30" s="15">
        <f t="shared" si="49"/>
        <v>500</v>
      </c>
      <c r="O30" s="15">
        <f t="shared" si="33"/>
        <v>13500</v>
      </c>
      <c r="P30" s="15">
        <f t="shared" si="8"/>
        <v>0</v>
      </c>
      <c r="Q30" s="15">
        <f t="shared" si="19"/>
        <v>0</v>
      </c>
      <c r="R30" s="14">
        <f t="shared" si="20"/>
        <v>13966.021773806788</v>
      </c>
      <c r="S30" s="15">
        <f t="shared" si="34"/>
        <v>81.468460347206261</v>
      </c>
      <c r="T30" s="15">
        <f t="shared" si="21"/>
        <v>1121.2418564185134</v>
      </c>
      <c r="U30" s="15">
        <f t="shared" si="35"/>
        <v>14047.490234153995</v>
      </c>
      <c r="V30" s="15">
        <f t="shared" si="50"/>
        <v>10</v>
      </c>
      <c r="W30" s="15">
        <f t="shared" si="36"/>
        <v>270</v>
      </c>
      <c r="X30" s="15">
        <f t="shared" si="37"/>
        <v>1.1706241861794997</v>
      </c>
      <c r="Y30" s="14">
        <f t="shared" si="38"/>
        <v>16.111177627346969</v>
      </c>
      <c r="Z30" s="15">
        <f t="shared" si="39"/>
        <v>23.412483723589993</v>
      </c>
      <c r="AA30" s="14">
        <f t="shared" si="40"/>
        <v>322.22355254693946</v>
      </c>
      <c r="AB30" s="15">
        <f t="shared" si="41"/>
        <v>14012.907126244225</v>
      </c>
      <c r="AC30" s="15">
        <f t="shared" si="1"/>
        <v>608.33473017428651</v>
      </c>
      <c r="AD30" s="20">
        <f t="shared" si="2"/>
        <v>4.506183186476196E-2</v>
      </c>
      <c r="AE30" s="28"/>
      <c r="AF30" s="14">
        <f t="shared" si="51"/>
        <v>0</v>
      </c>
      <c r="AG30" s="14">
        <f t="shared" si="3"/>
        <v>608.33473017428651</v>
      </c>
      <c r="AH30" s="26">
        <f t="shared" si="4"/>
        <v>4.506183186476196E-2</v>
      </c>
      <c r="AI30" s="29">
        <f t="shared" si="10"/>
        <v>512.90712624422486</v>
      </c>
      <c r="AJ30" s="29">
        <f t="shared" si="11"/>
        <v>97.452353986402727</v>
      </c>
      <c r="AK30" s="81">
        <f t="shared" si="12"/>
        <v>13915.454772257823</v>
      </c>
      <c r="AL30" s="28">
        <v>27</v>
      </c>
      <c r="AM30" s="14">
        <f t="shared" si="13"/>
        <v>14293.799073971886</v>
      </c>
      <c r="AN30" s="15">
        <f t="shared" si="22"/>
        <v>10</v>
      </c>
      <c r="AO30" s="15">
        <f t="shared" si="23"/>
        <v>270</v>
      </c>
      <c r="AP30" s="15">
        <f t="shared" si="42"/>
        <v>14283.799073971886</v>
      </c>
      <c r="AQ30" s="15">
        <f t="shared" si="24"/>
        <v>83.322161264836012</v>
      </c>
      <c r="AR30" s="15">
        <f t="shared" si="43"/>
        <v>1137.1212352367227</v>
      </c>
      <c r="AS30" s="15">
        <f t="shared" si="25"/>
        <v>14367.121235236722</v>
      </c>
      <c r="AT30" s="15">
        <f t="shared" si="14"/>
        <v>164.75303469497717</v>
      </c>
      <c r="AU30" s="85">
        <f t="shared" si="26"/>
        <v>14202.368200541745</v>
      </c>
      <c r="AV30" s="32">
        <f t="shared" si="5"/>
        <v>286.91342828392226</v>
      </c>
      <c r="AW30" s="36">
        <v>27</v>
      </c>
      <c r="AX30" s="14">
        <f t="shared" si="52"/>
        <v>14166.274020106099</v>
      </c>
      <c r="AY30" s="15">
        <f t="shared" si="27"/>
        <v>10</v>
      </c>
      <c r="AZ30" s="14">
        <f t="shared" si="28"/>
        <v>270</v>
      </c>
      <c r="BA30" s="14">
        <f t="shared" si="29"/>
        <v>14156.274020106099</v>
      </c>
      <c r="BB30" s="15">
        <f t="shared" si="16"/>
        <v>82.578265117285582</v>
      </c>
      <c r="BC30" s="14">
        <f t="shared" si="30"/>
        <v>1133.4219710477203</v>
      </c>
      <c r="BD30" s="14">
        <f t="shared" si="31"/>
        <v>14238.852285223384</v>
      </c>
      <c r="BE30" s="14">
        <f>BD30-$AX$28-SUM($N$29:N30)</f>
        <v>207.79204565649525</v>
      </c>
      <c r="BF30" s="15">
        <f t="shared" si="18"/>
        <v>39.480488674734097</v>
      </c>
      <c r="BG30" s="34">
        <f t="shared" si="45"/>
        <v>14199.37179654865</v>
      </c>
      <c r="BH30" s="32">
        <f t="shared" si="6"/>
        <v>283.91702429082761</v>
      </c>
    </row>
    <row r="31" spans="1:60">
      <c r="A31" s="6"/>
      <c r="B31" s="55"/>
      <c r="C31" s="55" t="s">
        <v>85</v>
      </c>
      <c r="D31" s="55" t="s">
        <v>87</v>
      </c>
      <c r="E31" s="55" t="s">
        <v>87</v>
      </c>
      <c r="F31" s="55" t="s">
        <v>90</v>
      </c>
      <c r="G31" s="55" t="s">
        <v>100</v>
      </c>
      <c r="H31" s="6"/>
      <c r="I31" s="6"/>
      <c r="J31" s="8" t="s">
        <v>19</v>
      </c>
      <c r="K31" s="7">
        <v>0</v>
      </c>
      <c r="L31" s="65"/>
      <c r="M31" s="12">
        <v>28</v>
      </c>
      <c r="N31" s="15">
        <f t="shared" si="49"/>
        <v>500</v>
      </c>
      <c r="O31" s="15">
        <f t="shared" si="33"/>
        <v>14000</v>
      </c>
      <c r="P31" s="15">
        <f t="shared" si="8"/>
        <v>0</v>
      </c>
      <c r="Q31" s="15">
        <f t="shared" si="19"/>
        <v>0</v>
      </c>
      <c r="R31" s="14">
        <f t="shared" si="20"/>
        <v>14512.907126244225</v>
      </c>
      <c r="S31" s="15">
        <f t="shared" si="34"/>
        <v>84.658624903091322</v>
      </c>
      <c r="T31" s="15">
        <f t="shared" si="21"/>
        <v>1205.9004813216047</v>
      </c>
      <c r="U31" s="15">
        <f t="shared" si="35"/>
        <v>14597.565751147316</v>
      </c>
      <c r="V31" s="15">
        <f t="shared" si="50"/>
        <v>10</v>
      </c>
      <c r="W31" s="15">
        <f t="shared" si="36"/>
        <v>280</v>
      </c>
      <c r="X31" s="15">
        <f t="shared" si="37"/>
        <v>1.2164638125956098</v>
      </c>
      <c r="Y31" s="14">
        <f t="shared" si="38"/>
        <v>17.327641439942578</v>
      </c>
      <c r="Z31" s="15">
        <f t="shared" si="39"/>
        <v>24.329276251912194</v>
      </c>
      <c r="AA31" s="14">
        <f t="shared" si="40"/>
        <v>346.55282879885164</v>
      </c>
      <c r="AB31" s="15">
        <f t="shared" si="41"/>
        <v>14562.020011082808</v>
      </c>
      <c r="AC31" s="15">
        <f t="shared" si="1"/>
        <v>643.88047023879426</v>
      </c>
      <c r="AD31" s="20">
        <f t="shared" si="2"/>
        <v>4.5991462159913878E-2</v>
      </c>
      <c r="AE31" s="28"/>
      <c r="AF31" s="14">
        <f t="shared" si="51"/>
        <v>0</v>
      </c>
      <c r="AG31" s="14">
        <f t="shared" si="3"/>
        <v>643.88047023879426</v>
      </c>
      <c r="AH31" s="26">
        <f t="shared" si="4"/>
        <v>4.5991462159913878E-2</v>
      </c>
      <c r="AI31" s="29">
        <f t="shared" si="10"/>
        <v>562.0200110828082</v>
      </c>
      <c r="AJ31" s="29">
        <f t="shared" si="11"/>
        <v>106.78380210573356</v>
      </c>
      <c r="AK31" s="81">
        <f t="shared" si="12"/>
        <v>14455.236208977074</v>
      </c>
      <c r="AL31" s="28">
        <v>28</v>
      </c>
      <c r="AM31" s="14">
        <f t="shared" si="13"/>
        <v>14867.121235236722</v>
      </c>
      <c r="AN31" s="15">
        <f t="shared" si="22"/>
        <v>10</v>
      </c>
      <c r="AO31" s="15">
        <f t="shared" si="23"/>
        <v>280</v>
      </c>
      <c r="AP31" s="15">
        <f t="shared" si="42"/>
        <v>14857.121235236722</v>
      </c>
      <c r="AQ31" s="15">
        <f t="shared" si="24"/>
        <v>86.666540538880895</v>
      </c>
      <c r="AR31" s="15">
        <f t="shared" si="43"/>
        <v>1223.7877757756037</v>
      </c>
      <c r="AS31" s="15">
        <f t="shared" si="25"/>
        <v>14943.787775775603</v>
      </c>
      <c r="AT31" s="15">
        <f t="shared" si="14"/>
        <v>179.31967739736461</v>
      </c>
      <c r="AU31" s="85">
        <f t="shared" si="26"/>
        <v>14764.468098378238</v>
      </c>
      <c r="AV31" s="32">
        <f t="shared" si="5"/>
        <v>309.23188940116415</v>
      </c>
      <c r="AW31" s="36">
        <v>28</v>
      </c>
      <c r="AX31" s="14">
        <f t="shared" si="52"/>
        <v>14738.852285223384</v>
      </c>
      <c r="AY31" s="15">
        <f t="shared" si="27"/>
        <v>10</v>
      </c>
      <c r="AZ31" s="14">
        <f t="shared" si="28"/>
        <v>280</v>
      </c>
      <c r="BA31" s="14">
        <f t="shared" si="29"/>
        <v>14728.852285223384</v>
      </c>
      <c r="BB31" s="15">
        <f t="shared" si="16"/>
        <v>85.918304997136417</v>
      </c>
      <c r="BC31" s="14">
        <f t="shared" si="30"/>
        <v>1219.3402760448566</v>
      </c>
      <c r="BD31" s="14">
        <f t="shared" si="31"/>
        <v>14814.77059022052</v>
      </c>
      <c r="BE31" s="14">
        <f>BD31-$AX$28-SUM($N$29:N31)</f>
        <v>283.71035065363139</v>
      </c>
      <c r="BF31" s="15">
        <f t="shared" si="18"/>
        <v>53.904966624189967</v>
      </c>
      <c r="BG31" s="34">
        <f t="shared" si="45"/>
        <v>14760.86562359633</v>
      </c>
      <c r="BH31" s="32">
        <f t="shared" si="6"/>
        <v>305.62941461925584</v>
      </c>
    </row>
    <row r="32" spans="1:60">
      <c r="A32" s="6"/>
      <c r="B32" s="56"/>
      <c r="C32" s="56" t="s">
        <v>86</v>
      </c>
      <c r="D32" s="56" t="s">
        <v>88</v>
      </c>
      <c r="E32" s="56" t="s">
        <v>89</v>
      </c>
      <c r="F32" s="56"/>
      <c r="G32" s="56" t="s">
        <v>88</v>
      </c>
      <c r="H32" s="6"/>
      <c r="I32" s="6"/>
      <c r="J32" s="8" t="s">
        <v>20</v>
      </c>
      <c r="K32" s="7">
        <v>0</v>
      </c>
      <c r="L32" s="65"/>
      <c r="M32" s="12">
        <v>29</v>
      </c>
      <c r="N32" s="15">
        <f t="shared" si="49"/>
        <v>500</v>
      </c>
      <c r="O32" s="15">
        <f t="shared" si="33"/>
        <v>14500</v>
      </c>
      <c r="P32" s="15">
        <f t="shared" si="8"/>
        <v>0</v>
      </c>
      <c r="Q32" s="15">
        <f t="shared" si="19"/>
        <v>0</v>
      </c>
      <c r="R32" s="14">
        <f t="shared" si="20"/>
        <v>15062.020011082808</v>
      </c>
      <c r="S32" s="15">
        <f t="shared" si="34"/>
        <v>87.861783397983061</v>
      </c>
      <c r="T32" s="15">
        <f t="shared" si="21"/>
        <v>1293.7622647195878</v>
      </c>
      <c r="U32" s="15">
        <f t="shared" si="35"/>
        <v>15149.881794480791</v>
      </c>
      <c r="V32" s="15">
        <f t="shared" si="50"/>
        <v>10</v>
      </c>
      <c r="W32" s="15">
        <f t="shared" si="36"/>
        <v>290</v>
      </c>
      <c r="X32" s="15">
        <f t="shared" si="37"/>
        <v>1.262490149540066</v>
      </c>
      <c r="Y32" s="14">
        <f t="shared" si="38"/>
        <v>18.590131589482645</v>
      </c>
      <c r="Z32" s="15">
        <f t="shared" si="39"/>
        <v>25.249802990801321</v>
      </c>
      <c r="AA32" s="14">
        <f t="shared" si="40"/>
        <v>371.80263178965293</v>
      </c>
      <c r="AB32" s="15">
        <f t="shared" si="41"/>
        <v>15113.369501340449</v>
      </c>
      <c r="AC32" s="15">
        <f t="shared" si="1"/>
        <v>680.39276337913566</v>
      </c>
      <c r="AD32" s="20">
        <f t="shared" si="2"/>
        <v>4.692363885373349E-2</v>
      </c>
      <c r="AE32" s="28"/>
      <c r="AF32" s="14">
        <f t="shared" si="51"/>
        <v>0</v>
      </c>
      <c r="AG32" s="14">
        <f t="shared" si="3"/>
        <v>680.39276337913566</v>
      </c>
      <c r="AH32" s="26">
        <f t="shared" si="4"/>
        <v>4.692363885373349E-2</v>
      </c>
      <c r="AI32" s="29">
        <f t="shared" si="10"/>
        <v>613.36950134044855</v>
      </c>
      <c r="AJ32" s="29">
        <f t="shared" si="11"/>
        <v>116.54020525468522</v>
      </c>
      <c r="AK32" s="81">
        <f t="shared" si="12"/>
        <v>14996.829296085763</v>
      </c>
      <c r="AL32" s="28">
        <v>29</v>
      </c>
      <c r="AM32" s="14">
        <f t="shared" si="13"/>
        <v>15443.787775775603</v>
      </c>
      <c r="AN32" s="15">
        <f t="shared" si="22"/>
        <v>10</v>
      </c>
      <c r="AO32" s="15">
        <f t="shared" si="23"/>
        <v>290</v>
      </c>
      <c r="AP32" s="15">
        <f t="shared" si="42"/>
        <v>15433.787775775603</v>
      </c>
      <c r="AQ32" s="15">
        <f t="shared" si="24"/>
        <v>90.030428692024358</v>
      </c>
      <c r="AR32" s="15">
        <f t="shared" si="43"/>
        <v>1313.818204467628</v>
      </c>
      <c r="AS32" s="15">
        <f t="shared" si="25"/>
        <v>15523.818204467627</v>
      </c>
      <c r="AT32" s="15">
        <f t="shared" si="14"/>
        <v>194.5254588488491</v>
      </c>
      <c r="AU32" s="85">
        <f t="shared" si="26"/>
        <v>15329.292745618777</v>
      </c>
      <c r="AV32" s="32">
        <f t="shared" si="5"/>
        <v>332.46344953301377</v>
      </c>
      <c r="AW32" s="36">
        <v>29</v>
      </c>
      <c r="AX32" s="14">
        <f t="shared" si="52"/>
        <v>15314.77059022052</v>
      </c>
      <c r="AY32" s="15">
        <f t="shared" si="27"/>
        <v>10</v>
      </c>
      <c r="AZ32" s="14">
        <f t="shared" si="28"/>
        <v>290</v>
      </c>
      <c r="BA32" s="14">
        <f t="shared" si="29"/>
        <v>15304.77059022052</v>
      </c>
      <c r="BB32" s="15">
        <f t="shared" si="16"/>
        <v>89.277828442953037</v>
      </c>
      <c r="BC32" s="14">
        <f t="shared" si="30"/>
        <v>1308.6181044878097</v>
      </c>
      <c r="BD32" s="14">
        <f t="shared" si="31"/>
        <v>15394.048418663473</v>
      </c>
      <c r="BE32" s="14">
        <f>BD32-$AX$28-SUM($N$29:N32)</f>
        <v>362.98817909658464</v>
      </c>
      <c r="BF32" s="15">
        <f t="shared" si="18"/>
        <v>68.967754028351081</v>
      </c>
      <c r="BG32" s="34">
        <f t="shared" si="45"/>
        <v>15325.080664635121</v>
      </c>
      <c r="BH32" s="32">
        <f t="shared" si="6"/>
        <v>328.25136854935772</v>
      </c>
    </row>
    <row r="33" spans="1:60">
      <c r="A33" s="6"/>
      <c r="B33" s="53" t="s">
        <v>82</v>
      </c>
      <c r="C33" s="54">
        <f>O123</f>
        <v>60000</v>
      </c>
      <c r="D33" s="54">
        <f>AK123</f>
        <v>72917.440145284316</v>
      </c>
      <c r="E33" s="54">
        <f>BG123</f>
        <v>79693.153475134095</v>
      </c>
      <c r="F33" s="57">
        <f>D33-E33</f>
        <v>-6775.7133298497793</v>
      </c>
      <c r="G33" s="43">
        <f>AG123</f>
        <v>8610.3045335376119</v>
      </c>
      <c r="H33" s="6"/>
      <c r="I33" s="6"/>
      <c r="J33" s="8" t="s">
        <v>21</v>
      </c>
      <c r="K33" s="7">
        <v>0</v>
      </c>
      <c r="L33" s="65"/>
      <c r="M33" s="12">
        <v>30</v>
      </c>
      <c r="N33" s="15">
        <f t="shared" si="49"/>
        <v>500</v>
      </c>
      <c r="O33" s="15">
        <f t="shared" si="33"/>
        <v>15000</v>
      </c>
      <c r="P33" s="15">
        <f t="shared" si="8"/>
        <v>0</v>
      </c>
      <c r="Q33" s="15">
        <f t="shared" si="19"/>
        <v>0</v>
      </c>
      <c r="R33" s="14">
        <f t="shared" si="20"/>
        <v>15613.369501340449</v>
      </c>
      <c r="S33" s="15">
        <f t="shared" si="34"/>
        <v>91.077988757819298</v>
      </c>
      <c r="T33" s="15">
        <f t="shared" si="21"/>
        <v>1384.8402534774073</v>
      </c>
      <c r="U33" s="15">
        <f t="shared" si="35"/>
        <v>15704.447490098268</v>
      </c>
      <c r="V33" s="15">
        <f t="shared" si="50"/>
        <v>10</v>
      </c>
      <c r="W33" s="15">
        <f t="shared" si="36"/>
        <v>300</v>
      </c>
      <c r="X33" s="15">
        <f t="shared" si="37"/>
        <v>1.3087039575081889</v>
      </c>
      <c r="Y33" s="14">
        <f t="shared" si="38"/>
        <v>19.898835546990835</v>
      </c>
      <c r="Z33" s="15">
        <f t="shared" si="39"/>
        <v>26.174079150163781</v>
      </c>
      <c r="AA33" s="14">
        <f t="shared" si="40"/>
        <v>397.97671093981671</v>
      </c>
      <c r="AB33" s="15">
        <f t="shared" si="41"/>
        <v>15666.964706990597</v>
      </c>
      <c r="AC33" s="15">
        <f t="shared" si="1"/>
        <v>717.87554648680748</v>
      </c>
      <c r="AD33" s="20">
        <f t="shared" si="2"/>
        <v>4.7858369765787168E-2</v>
      </c>
      <c r="AE33" s="28"/>
      <c r="AF33" s="14">
        <f t="shared" si="51"/>
        <v>0</v>
      </c>
      <c r="AG33" s="14">
        <f t="shared" si="3"/>
        <v>717.87554648680748</v>
      </c>
      <c r="AH33" s="26">
        <f t="shared" si="4"/>
        <v>4.7858369765787168E-2</v>
      </c>
      <c r="AI33" s="29">
        <f t="shared" si="10"/>
        <v>666.96470699059682</v>
      </c>
      <c r="AJ33" s="29">
        <f t="shared" si="11"/>
        <v>126.7232943282134</v>
      </c>
      <c r="AK33" s="81">
        <f t="shared" si="12"/>
        <v>15540.241412662383</v>
      </c>
      <c r="AL33" s="28">
        <v>30</v>
      </c>
      <c r="AM33" s="14">
        <f t="shared" si="13"/>
        <v>16023.818204467627</v>
      </c>
      <c r="AN33" s="15">
        <f t="shared" si="22"/>
        <v>10</v>
      </c>
      <c r="AO33" s="15">
        <f t="shared" si="23"/>
        <v>300</v>
      </c>
      <c r="AP33" s="15">
        <f t="shared" si="42"/>
        <v>16013.818204467627</v>
      </c>
      <c r="AQ33" s="15">
        <f t="shared" si="24"/>
        <v>93.413939526061156</v>
      </c>
      <c r="AR33" s="15">
        <f t="shared" si="43"/>
        <v>1407.2321439936891</v>
      </c>
      <c r="AS33" s="15">
        <f t="shared" si="25"/>
        <v>16107.232143993688</v>
      </c>
      <c r="AT33" s="15">
        <f t="shared" si="14"/>
        <v>210.37410735880067</v>
      </c>
      <c r="AU33" s="85">
        <f t="shared" si="26"/>
        <v>15896.858036634887</v>
      </c>
      <c r="AV33" s="32">
        <f t="shared" si="5"/>
        <v>356.61662397250439</v>
      </c>
      <c r="AW33" s="36">
        <v>30</v>
      </c>
      <c r="AX33" s="14">
        <f t="shared" si="52"/>
        <v>15894.048418663473</v>
      </c>
      <c r="AY33" s="15">
        <f t="shared" si="27"/>
        <v>10</v>
      </c>
      <c r="AZ33" s="14">
        <f t="shared" si="28"/>
        <v>300</v>
      </c>
      <c r="BA33" s="14">
        <f t="shared" si="29"/>
        <v>15884.048418663473</v>
      </c>
      <c r="BB33" s="15">
        <f t="shared" si="16"/>
        <v>92.656949108870265</v>
      </c>
      <c r="BC33" s="14">
        <f t="shared" si="30"/>
        <v>1401.27505359668</v>
      </c>
      <c r="BD33" s="14">
        <f t="shared" si="31"/>
        <v>15976.705367772343</v>
      </c>
      <c r="BE33" s="14">
        <f>BD33-$AX$28-SUM($N$29:N33)</f>
        <v>445.64512820545497</v>
      </c>
      <c r="BF33" s="15">
        <f t="shared" si="18"/>
        <v>84.672574359036446</v>
      </c>
      <c r="BG33" s="34">
        <f t="shared" si="45"/>
        <v>15892.032793413307</v>
      </c>
      <c r="BH33" s="32">
        <f t="shared" si="6"/>
        <v>351.79138075092487</v>
      </c>
    </row>
    <row r="34" spans="1:60">
      <c r="A34" s="6"/>
      <c r="B34" s="51" t="s">
        <v>83</v>
      </c>
      <c r="C34" s="52">
        <f>O183</f>
        <v>90000</v>
      </c>
      <c r="D34" s="52">
        <f>AK183</f>
        <v>122635.20211973699</v>
      </c>
      <c r="E34" s="52">
        <f>BG183</f>
        <v>140138.32909467764</v>
      </c>
      <c r="F34" s="57">
        <f>D34-E34</f>
        <v>-17503.126974940649</v>
      </c>
      <c r="G34" s="43">
        <f>AG183</f>
        <v>19989.430789726779</v>
      </c>
      <c r="H34" s="6"/>
      <c r="I34" s="6"/>
      <c r="J34" s="8" t="s">
        <v>22</v>
      </c>
      <c r="K34" s="7">
        <v>0</v>
      </c>
      <c r="L34" s="65"/>
      <c r="M34" s="12">
        <v>31</v>
      </c>
      <c r="N34" s="15">
        <f t="shared" si="49"/>
        <v>500</v>
      </c>
      <c r="O34" s="15">
        <f t="shared" si="33"/>
        <v>15500</v>
      </c>
      <c r="P34" s="15">
        <f t="shared" si="8"/>
        <v>0</v>
      </c>
      <c r="Q34" s="15">
        <f t="shared" si="19"/>
        <v>0</v>
      </c>
      <c r="R34" s="14">
        <f t="shared" si="20"/>
        <v>16166.964706990597</v>
      </c>
      <c r="S34" s="15">
        <f t="shared" si="34"/>
        <v>94.30729412411182</v>
      </c>
      <c r="T34" s="15">
        <f t="shared" si="21"/>
        <v>1479.1475476015191</v>
      </c>
      <c r="U34" s="15">
        <f t="shared" si="35"/>
        <v>16261.272001114708</v>
      </c>
      <c r="V34" s="15">
        <f t="shared" si="50"/>
        <v>10</v>
      </c>
      <c r="W34" s="15">
        <f t="shared" si="36"/>
        <v>310</v>
      </c>
      <c r="X34" s="15">
        <f t="shared" si="37"/>
        <v>1.3551060000928923</v>
      </c>
      <c r="Y34" s="14">
        <f t="shared" si="38"/>
        <v>21.253941547083727</v>
      </c>
      <c r="Z34" s="15">
        <f t="shared" si="39"/>
        <v>27.102120001857848</v>
      </c>
      <c r="AA34" s="14">
        <f t="shared" si="40"/>
        <v>425.07883094167454</v>
      </c>
      <c r="AB34" s="15">
        <f t="shared" si="41"/>
        <v>16222.814775112756</v>
      </c>
      <c r="AC34" s="15">
        <f t="shared" si="1"/>
        <v>756.33277248875834</v>
      </c>
      <c r="AD34" s="20">
        <f t="shared" si="2"/>
        <v>4.8795662741210215E-2</v>
      </c>
      <c r="AE34" s="28"/>
      <c r="AF34" s="14">
        <f t="shared" si="51"/>
        <v>0</v>
      </c>
      <c r="AG34" s="14">
        <f t="shared" si="3"/>
        <v>756.33277248875834</v>
      </c>
      <c r="AH34" s="26">
        <f t="shared" si="4"/>
        <v>4.8795662741210215E-2</v>
      </c>
      <c r="AI34" s="29">
        <f t="shared" si="10"/>
        <v>722.81477511275625</v>
      </c>
      <c r="AJ34" s="29">
        <f t="shared" si="11"/>
        <v>137.3348072714237</v>
      </c>
      <c r="AK34" s="81">
        <f t="shared" si="12"/>
        <v>16085.479967841333</v>
      </c>
      <c r="AL34" s="28">
        <v>31</v>
      </c>
      <c r="AM34" s="14">
        <f t="shared" si="13"/>
        <v>16607.232143993686</v>
      </c>
      <c r="AN34" s="15">
        <f t="shared" si="22"/>
        <v>10</v>
      </c>
      <c r="AO34" s="15">
        <f t="shared" si="23"/>
        <v>310</v>
      </c>
      <c r="AP34" s="15">
        <f t="shared" si="42"/>
        <v>16597.232143993686</v>
      </c>
      <c r="AQ34" s="15">
        <f t="shared" si="24"/>
        <v>96.81718750662985</v>
      </c>
      <c r="AR34" s="15">
        <f t="shared" si="43"/>
        <v>1504.0493315003189</v>
      </c>
      <c r="AS34" s="15">
        <f t="shared" si="25"/>
        <v>16694.049331500315</v>
      </c>
      <c r="AT34" s="15">
        <f t="shared" si="14"/>
        <v>226.86937298505987</v>
      </c>
      <c r="AU34" s="85">
        <f t="shared" si="26"/>
        <v>16467.179958515255</v>
      </c>
      <c r="AV34" s="32">
        <f t="shared" si="5"/>
        <v>381.699990673922</v>
      </c>
      <c r="AW34" s="36">
        <v>31</v>
      </c>
      <c r="AX34" s="14">
        <f t="shared" si="52"/>
        <v>16476.705367772345</v>
      </c>
      <c r="AY34" s="15">
        <f t="shared" si="27"/>
        <v>10</v>
      </c>
      <c r="AZ34" s="14">
        <f t="shared" si="28"/>
        <v>310</v>
      </c>
      <c r="BA34" s="14">
        <f t="shared" si="29"/>
        <v>16466.705367772345</v>
      </c>
      <c r="BB34" s="15">
        <f t="shared" si="16"/>
        <v>96.055781312005365</v>
      </c>
      <c r="BC34" s="14">
        <f t="shared" si="30"/>
        <v>1497.3308349086853</v>
      </c>
      <c r="BD34" s="14">
        <f t="shared" si="31"/>
        <v>16562.761149084352</v>
      </c>
      <c r="BE34" s="14">
        <f>BD34-$AX$28-SUM($N$29:N34)</f>
        <v>531.70090951746351</v>
      </c>
      <c r="BF34" s="15">
        <f t="shared" si="18"/>
        <v>101.02317280831807</v>
      </c>
      <c r="BG34" s="34">
        <f t="shared" si="45"/>
        <v>16461.737976276036</v>
      </c>
      <c r="BH34" s="32">
        <f t="shared" si="6"/>
        <v>376.25800843470279</v>
      </c>
    </row>
    <row r="35" spans="1:60">
      <c r="A35" s="6"/>
      <c r="B35" s="51" t="s">
        <v>84</v>
      </c>
      <c r="C35" s="52">
        <f>O243</f>
        <v>120000</v>
      </c>
      <c r="D35" s="52">
        <f>AK243</f>
        <v>184510.90726562982</v>
      </c>
      <c r="E35" s="52">
        <f>BG243</f>
        <v>220477.75281746904</v>
      </c>
      <c r="F35" s="57">
        <f>D35-E35</f>
        <v>-35966.845551839215</v>
      </c>
      <c r="G35" s="43">
        <f>AG243</f>
        <v>37855.072014080826</v>
      </c>
      <c r="H35" s="6"/>
      <c r="I35" s="6"/>
      <c r="J35" s="8" t="s">
        <v>23</v>
      </c>
      <c r="K35" s="7">
        <v>0</v>
      </c>
      <c r="L35" s="65"/>
      <c r="M35" s="12">
        <v>32</v>
      </c>
      <c r="N35" s="15">
        <f t="shared" si="49"/>
        <v>500</v>
      </c>
      <c r="O35" s="15">
        <f t="shared" si="33"/>
        <v>16000</v>
      </c>
      <c r="P35" s="15">
        <f t="shared" si="8"/>
        <v>0</v>
      </c>
      <c r="Q35" s="15">
        <f t="shared" si="19"/>
        <v>0</v>
      </c>
      <c r="R35" s="14">
        <f t="shared" si="20"/>
        <v>16722.814775112754</v>
      </c>
      <c r="S35" s="15">
        <f t="shared" si="34"/>
        <v>97.549752854824419</v>
      </c>
      <c r="T35" s="15">
        <f t="shared" si="21"/>
        <v>1576.6973004563436</v>
      </c>
      <c r="U35" s="15">
        <f t="shared" si="35"/>
        <v>16820.36452796758</v>
      </c>
      <c r="V35" s="15">
        <f t="shared" si="50"/>
        <v>10</v>
      </c>
      <c r="W35" s="15">
        <f t="shared" si="36"/>
        <v>320</v>
      </c>
      <c r="X35" s="15">
        <f t="shared" si="37"/>
        <v>1.4016970439972984</v>
      </c>
      <c r="Y35" s="14">
        <f t="shared" si="38"/>
        <v>22.655638591081026</v>
      </c>
      <c r="Z35" s="15">
        <f t="shared" si="39"/>
        <v>28.03394087994597</v>
      </c>
      <c r="AA35" s="14">
        <f t="shared" si="40"/>
        <v>453.11277182162053</v>
      </c>
      <c r="AB35" s="15">
        <f t="shared" si="41"/>
        <v>16780.928890043637</v>
      </c>
      <c r="AC35" s="15">
        <f t="shared" si="1"/>
        <v>795.76841041270154</v>
      </c>
      <c r="AD35" s="20">
        <f t="shared" si="2"/>
        <v>4.9735525650793845E-2</v>
      </c>
      <c r="AE35" s="28"/>
      <c r="AF35" s="14">
        <f t="shared" si="51"/>
        <v>0</v>
      </c>
      <c r="AG35" s="14">
        <f t="shared" si="3"/>
        <v>795.76841041270154</v>
      </c>
      <c r="AH35" s="26">
        <f t="shared" si="4"/>
        <v>4.9735525650793845E-2</v>
      </c>
      <c r="AI35" s="29">
        <f t="shared" si="10"/>
        <v>780.92889004363678</v>
      </c>
      <c r="AJ35" s="29">
        <f t="shared" si="11"/>
        <v>148.376489108291</v>
      </c>
      <c r="AK35" s="81">
        <f t="shared" si="12"/>
        <v>16632.552400935347</v>
      </c>
      <c r="AL35" s="28">
        <v>32</v>
      </c>
      <c r="AM35" s="14">
        <f t="shared" si="13"/>
        <v>17194.049331500315</v>
      </c>
      <c r="AN35" s="15">
        <f t="shared" si="22"/>
        <v>10</v>
      </c>
      <c r="AO35" s="15">
        <f t="shared" si="23"/>
        <v>320</v>
      </c>
      <c r="AP35" s="15">
        <f t="shared" si="42"/>
        <v>17184.049331500315</v>
      </c>
      <c r="AQ35" s="15">
        <f t="shared" si="24"/>
        <v>100.24028776708518</v>
      </c>
      <c r="AR35" s="15">
        <f t="shared" si="43"/>
        <v>1604.2896192674041</v>
      </c>
      <c r="AS35" s="15">
        <f t="shared" si="25"/>
        <v>17284.289619267402</v>
      </c>
      <c r="AT35" s="15">
        <f t="shared" si="14"/>
        <v>244.01502766080631</v>
      </c>
      <c r="AU35" s="85">
        <f t="shared" si="26"/>
        <v>17040.274591606594</v>
      </c>
      <c r="AV35" s="32">
        <f t="shared" si="5"/>
        <v>407.72219067124752</v>
      </c>
      <c r="AW35" s="36">
        <v>32</v>
      </c>
      <c r="AX35" s="14">
        <f t="shared" si="52"/>
        <v>17062.761149084352</v>
      </c>
      <c r="AY35" s="15">
        <f t="shared" si="27"/>
        <v>10</v>
      </c>
      <c r="AZ35" s="14">
        <f t="shared" si="28"/>
        <v>320</v>
      </c>
      <c r="BA35" s="14">
        <f t="shared" si="29"/>
        <v>17052.761149084352</v>
      </c>
      <c r="BB35" s="15">
        <f t="shared" si="16"/>
        <v>99.474440036325404</v>
      </c>
      <c r="BC35" s="14">
        <f t="shared" si="30"/>
        <v>1596.8052749450108</v>
      </c>
      <c r="BD35" s="14">
        <f t="shared" si="31"/>
        <v>17152.235589120679</v>
      </c>
      <c r="BE35" s="14">
        <f>BD35-$AX$28-SUM($N$29:N35)</f>
        <v>621.17534955379051</v>
      </c>
      <c r="BF35" s="15">
        <f t="shared" si="18"/>
        <v>118.02331641522019</v>
      </c>
      <c r="BG35" s="34">
        <f t="shared" si="45"/>
        <v>17034.212272705459</v>
      </c>
      <c r="BH35" s="32">
        <f t="shared" si="6"/>
        <v>401.65987177011266</v>
      </c>
    </row>
    <row r="36" spans="1:60">
      <c r="A36" s="6"/>
      <c r="B36" s="6"/>
      <c r="C36" s="6"/>
      <c r="D36" s="6"/>
      <c r="E36" s="6"/>
      <c r="F36" s="6"/>
      <c r="G36" s="6"/>
      <c r="H36" s="6"/>
      <c r="I36" s="6"/>
      <c r="J36" s="8" t="s">
        <v>24</v>
      </c>
      <c r="K36" s="7">
        <v>0</v>
      </c>
      <c r="L36" s="65"/>
      <c r="M36" s="12">
        <v>33</v>
      </c>
      <c r="N36" s="15">
        <f t="shared" si="49"/>
        <v>500</v>
      </c>
      <c r="O36" s="15">
        <f t="shared" si="33"/>
        <v>16500</v>
      </c>
      <c r="P36" s="15">
        <f t="shared" si="8"/>
        <v>0</v>
      </c>
      <c r="Q36" s="15">
        <f t="shared" si="19"/>
        <v>0</v>
      </c>
      <c r="R36" s="14">
        <f t="shared" si="20"/>
        <v>17280.928890043637</v>
      </c>
      <c r="S36" s="15">
        <f t="shared" si="34"/>
        <v>100.80541852525455</v>
      </c>
      <c r="T36" s="15">
        <f t="shared" si="21"/>
        <v>1677.502718981598</v>
      </c>
      <c r="U36" s="15">
        <f t="shared" si="35"/>
        <v>17381.734308568892</v>
      </c>
      <c r="V36" s="15">
        <f t="shared" si="50"/>
        <v>10</v>
      </c>
      <c r="W36" s="15">
        <f t="shared" si="36"/>
        <v>330</v>
      </c>
      <c r="X36" s="15">
        <f t="shared" si="37"/>
        <v>1.4484778590474077</v>
      </c>
      <c r="Y36" s="14">
        <f t="shared" si="38"/>
        <v>24.104116450128434</v>
      </c>
      <c r="Z36" s="15">
        <f t="shared" si="39"/>
        <v>28.969557180948154</v>
      </c>
      <c r="AA36" s="14">
        <f t="shared" si="40"/>
        <v>482.08232900256866</v>
      </c>
      <c r="AB36" s="15">
        <f t="shared" si="41"/>
        <v>17341.316273528893</v>
      </c>
      <c r="AC36" s="15">
        <f t="shared" si="1"/>
        <v>836.18644545269717</v>
      </c>
      <c r="AD36" s="20">
        <f t="shared" si="2"/>
        <v>5.0677966391072554E-2</v>
      </c>
      <c r="AE36" s="28"/>
      <c r="AF36" s="14">
        <f t="shared" si="51"/>
        <v>0</v>
      </c>
      <c r="AG36" s="14">
        <f t="shared" si="3"/>
        <v>836.18644545269717</v>
      </c>
      <c r="AH36" s="26">
        <f t="shared" si="4"/>
        <v>5.0677966391072554E-2</v>
      </c>
      <c r="AI36" s="29">
        <f t="shared" si="10"/>
        <v>841.31627352889336</v>
      </c>
      <c r="AJ36" s="29">
        <f t="shared" si="11"/>
        <v>159.85009197048973</v>
      </c>
      <c r="AK36" s="81">
        <f t="shared" si="12"/>
        <v>17181.466181558404</v>
      </c>
      <c r="AL36" s="28">
        <v>33</v>
      </c>
      <c r="AM36" s="14">
        <f t="shared" si="13"/>
        <v>17784.289619267402</v>
      </c>
      <c r="AN36" s="15">
        <f t="shared" si="22"/>
        <v>10</v>
      </c>
      <c r="AO36" s="15">
        <f t="shared" si="23"/>
        <v>330</v>
      </c>
      <c r="AP36" s="15">
        <f t="shared" si="42"/>
        <v>17774.289619267402</v>
      </c>
      <c r="AQ36" s="15">
        <f t="shared" si="24"/>
        <v>103.68335611239318</v>
      </c>
      <c r="AR36" s="15">
        <f t="shared" si="43"/>
        <v>1707.9729753797972</v>
      </c>
      <c r="AS36" s="15">
        <f t="shared" si="25"/>
        <v>17877.972975379795</v>
      </c>
      <c r="AT36" s="15">
        <f t="shared" si="14"/>
        <v>261.81486532216098</v>
      </c>
      <c r="AU36" s="85">
        <f t="shared" si="26"/>
        <v>17616.158110057633</v>
      </c>
      <c r="AV36" s="32">
        <f t="shared" si="5"/>
        <v>434.69192849922911</v>
      </c>
      <c r="AW36" s="36">
        <v>33</v>
      </c>
      <c r="AX36" s="14">
        <f t="shared" si="52"/>
        <v>17652.235589120679</v>
      </c>
      <c r="AY36" s="15">
        <f t="shared" si="27"/>
        <v>10</v>
      </c>
      <c r="AZ36" s="14">
        <f t="shared" si="28"/>
        <v>330</v>
      </c>
      <c r="BA36" s="14">
        <f t="shared" si="29"/>
        <v>17642.235589120679</v>
      </c>
      <c r="BB36" s="15">
        <f t="shared" si="16"/>
        <v>102.9130409365373</v>
      </c>
      <c r="BC36" s="14">
        <f t="shared" si="30"/>
        <v>1699.7183158815481</v>
      </c>
      <c r="BD36" s="14">
        <f t="shared" si="31"/>
        <v>17745.148630057218</v>
      </c>
      <c r="BE36" s="14">
        <f>BD36-$AX$28-SUM($N$29:N36)</f>
        <v>714.0883904903294</v>
      </c>
      <c r="BF36" s="15">
        <f t="shared" si="18"/>
        <v>135.67679419316258</v>
      </c>
      <c r="BG36" s="34">
        <f t="shared" si="45"/>
        <v>17609.471835864057</v>
      </c>
      <c r="BH36" s="32">
        <f t="shared" si="6"/>
        <v>428.00565430565257</v>
      </c>
    </row>
    <row r="37" spans="1:60">
      <c r="A37" s="6"/>
      <c r="B37" s="6"/>
      <c r="C37" s="6"/>
      <c r="D37" s="6"/>
      <c r="E37" s="6"/>
      <c r="F37" s="6"/>
      <c r="G37" s="6"/>
      <c r="H37" s="6"/>
      <c r="I37" s="6"/>
      <c r="J37" s="8" t="s">
        <v>25</v>
      </c>
      <c r="K37" s="7">
        <v>0</v>
      </c>
      <c r="L37" s="65"/>
      <c r="M37" s="12">
        <v>34</v>
      </c>
      <c r="N37" s="15">
        <f t="shared" si="49"/>
        <v>500</v>
      </c>
      <c r="O37" s="15">
        <f t="shared" si="33"/>
        <v>17000</v>
      </c>
      <c r="P37" s="15">
        <f t="shared" si="8"/>
        <v>0</v>
      </c>
      <c r="Q37" s="15">
        <f t="shared" si="19"/>
        <v>0</v>
      </c>
      <c r="R37" s="14">
        <f t="shared" si="20"/>
        <v>17841.316273528893</v>
      </c>
      <c r="S37" s="15">
        <f t="shared" si="34"/>
        <v>104.07434492891855</v>
      </c>
      <c r="T37" s="15">
        <f t="shared" si="21"/>
        <v>1781.5770639105167</v>
      </c>
      <c r="U37" s="15">
        <f t="shared" si="35"/>
        <v>17945.390618457812</v>
      </c>
      <c r="V37" s="15">
        <f t="shared" si="50"/>
        <v>10</v>
      </c>
      <c r="W37" s="15">
        <f t="shared" si="36"/>
        <v>340</v>
      </c>
      <c r="X37" s="15">
        <f t="shared" si="37"/>
        <v>1.4954492182048176</v>
      </c>
      <c r="Y37" s="14">
        <f t="shared" si="38"/>
        <v>25.599565668333252</v>
      </c>
      <c r="Z37" s="15">
        <f t="shared" si="39"/>
        <v>29.908984364096355</v>
      </c>
      <c r="AA37" s="14">
        <f t="shared" si="40"/>
        <v>511.991313366665</v>
      </c>
      <c r="AB37" s="15">
        <f t="shared" si="41"/>
        <v>17903.98618487551</v>
      </c>
      <c r="AC37" s="15">
        <f t="shared" si="1"/>
        <v>877.59087903499824</v>
      </c>
      <c r="AD37" s="20">
        <f t="shared" si="2"/>
        <v>5.1622992884411661E-2</v>
      </c>
      <c r="AE37" s="28"/>
      <c r="AF37" s="14">
        <f t="shared" si="51"/>
        <v>0</v>
      </c>
      <c r="AG37" s="14">
        <f t="shared" si="3"/>
        <v>877.59087903499824</v>
      </c>
      <c r="AH37" s="26">
        <f t="shared" si="4"/>
        <v>5.1622992884411661E-2</v>
      </c>
      <c r="AI37" s="29">
        <f t="shared" si="10"/>
        <v>903.98618487550993</v>
      </c>
      <c r="AJ37" s="29">
        <f t="shared" si="11"/>
        <v>171.75737512634689</v>
      </c>
      <c r="AK37" s="81">
        <f t="shared" si="12"/>
        <v>17732.228809749162</v>
      </c>
      <c r="AL37" s="28">
        <v>34</v>
      </c>
      <c r="AM37" s="14">
        <f t="shared" si="13"/>
        <v>18377.972975379795</v>
      </c>
      <c r="AN37" s="15">
        <f t="shared" si="22"/>
        <v>10</v>
      </c>
      <c r="AO37" s="15">
        <f t="shared" si="23"/>
        <v>340</v>
      </c>
      <c r="AP37" s="15">
        <f t="shared" si="42"/>
        <v>18367.972975379795</v>
      </c>
      <c r="AQ37" s="15">
        <f t="shared" si="24"/>
        <v>107.14650902304881</v>
      </c>
      <c r="AR37" s="15">
        <f t="shared" si="43"/>
        <v>1815.119484402846</v>
      </c>
      <c r="AS37" s="15">
        <f t="shared" si="25"/>
        <v>18475.119484402843</v>
      </c>
      <c r="AT37" s="15">
        <f t="shared" si="14"/>
        <v>280.27270203654024</v>
      </c>
      <c r="AU37" s="85">
        <f t="shared" si="26"/>
        <v>18194.846782366301</v>
      </c>
      <c r="AV37" s="32">
        <f t="shared" si="5"/>
        <v>462.61797261713946</v>
      </c>
      <c r="AW37" s="36">
        <v>34</v>
      </c>
      <c r="AX37" s="14">
        <f t="shared" si="52"/>
        <v>18245.148630057218</v>
      </c>
      <c r="AY37" s="15">
        <f t="shared" si="27"/>
        <v>10</v>
      </c>
      <c r="AZ37" s="14">
        <f t="shared" si="28"/>
        <v>340</v>
      </c>
      <c r="BA37" s="14">
        <f t="shared" si="29"/>
        <v>18235.148630057218</v>
      </c>
      <c r="BB37" s="15">
        <f t="shared" si="16"/>
        <v>106.37170034200045</v>
      </c>
      <c r="BC37" s="14">
        <f t="shared" si="30"/>
        <v>1806.0900162235484</v>
      </c>
      <c r="BD37" s="14">
        <f t="shared" si="31"/>
        <v>18341.520330399217</v>
      </c>
      <c r="BE37" s="14">
        <f>BD37-$AX$28-SUM($N$29:N37)</f>
        <v>810.46009083232821</v>
      </c>
      <c r="BF37" s="15">
        <f t="shared" si="18"/>
        <v>153.98741725814236</v>
      </c>
      <c r="BG37" s="34">
        <f t="shared" si="45"/>
        <v>18187.532913141073</v>
      </c>
      <c r="BH37" s="32">
        <f t="shared" si="6"/>
        <v>455.30410339191076</v>
      </c>
    </row>
    <row r="38" spans="1:60">
      <c r="A38" s="6"/>
      <c r="B38" s="6"/>
      <c r="C38" s="6"/>
      <c r="D38" s="6"/>
      <c r="E38" s="6"/>
      <c r="F38" s="6"/>
      <c r="G38" s="6"/>
      <c r="H38" s="6"/>
      <c r="I38" s="6"/>
      <c r="J38" s="8" t="s">
        <v>26</v>
      </c>
      <c r="K38" s="7">
        <v>0</v>
      </c>
      <c r="L38" s="65"/>
      <c r="M38" s="12">
        <v>35</v>
      </c>
      <c r="N38" s="15">
        <f t="shared" si="49"/>
        <v>500</v>
      </c>
      <c r="O38" s="15">
        <f t="shared" si="33"/>
        <v>17500</v>
      </c>
      <c r="P38" s="15">
        <f t="shared" si="8"/>
        <v>0</v>
      </c>
      <c r="Q38" s="15">
        <f t="shared" si="19"/>
        <v>0</v>
      </c>
      <c r="R38" s="14">
        <f t="shared" si="20"/>
        <v>18403.98618487551</v>
      </c>
      <c r="S38" s="15">
        <f t="shared" si="34"/>
        <v>107.35658607844049</v>
      </c>
      <c r="T38" s="15">
        <f t="shared" si="21"/>
        <v>1888.9336499889571</v>
      </c>
      <c r="U38" s="15">
        <f t="shared" si="35"/>
        <v>18511.34277095395</v>
      </c>
      <c r="V38" s="15">
        <f t="shared" si="50"/>
        <v>10</v>
      </c>
      <c r="W38" s="15">
        <f t="shared" si="36"/>
        <v>350</v>
      </c>
      <c r="X38" s="15">
        <f t="shared" si="37"/>
        <v>1.542611897579496</v>
      </c>
      <c r="Y38" s="14">
        <f t="shared" si="38"/>
        <v>27.142177565912746</v>
      </c>
      <c r="Z38" s="15">
        <f t="shared" si="39"/>
        <v>30.85223795158992</v>
      </c>
      <c r="AA38" s="14">
        <f t="shared" si="40"/>
        <v>542.84355131825487</v>
      </c>
      <c r="AB38" s="15">
        <f t="shared" si="41"/>
        <v>18468.94792110478</v>
      </c>
      <c r="AC38" s="15">
        <f t="shared" si="1"/>
        <v>919.98572888416766</v>
      </c>
      <c r="AD38" s="20">
        <f t="shared" si="2"/>
        <v>5.2570613079095295E-2</v>
      </c>
      <c r="AE38" s="28"/>
      <c r="AF38" s="14">
        <f t="shared" si="51"/>
        <v>0</v>
      </c>
      <c r="AG38" s="14">
        <f t="shared" si="3"/>
        <v>919.98572888416766</v>
      </c>
      <c r="AH38" s="26">
        <f t="shared" si="4"/>
        <v>5.2570613079095295E-2</v>
      </c>
      <c r="AI38" s="29">
        <f t="shared" si="10"/>
        <v>968.94792110478011</v>
      </c>
      <c r="AJ38" s="29">
        <f t="shared" si="11"/>
        <v>184.10010500990822</v>
      </c>
      <c r="AK38" s="81">
        <f t="shared" si="12"/>
        <v>18284.847816094873</v>
      </c>
      <c r="AL38" s="28">
        <v>35</v>
      </c>
      <c r="AM38" s="14">
        <f t="shared" si="13"/>
        <v>18975.119484402843</v>
      </c>
      <c r="AN38" s="15">
        <f t="shared" si="22"/>
        <v>10</v>
      </c>
      <c r="AO38" s="15">
        <f t="shared" si="23"/>
        <v>350</v>
      </c>
      <c r="AP38" s="15">
        <f t="shared" si="42"/>
        <v>18965.119484402843</v>
      </c>
      <c r="AQ38" s="15">
        <f t="shared" si="24"/>
        <v>110.62986365901661</v>
      </c>
      <c r="AR38" s="15">
        <f t="shared" si="43"/>
        <v>1925.7493480618625</v>
      </c>
      <c r="AS38" s="15">
        <f t="shared" si="25"/>
        <v>19075.749348061861</v>
      </c>
      <c r="AT38" s="15">
        <f t="shared" si="14"/>
        <v>299.39237613175368</v>
      </c>
      <c r="AU38" s="85">
        <f t="shared" si="26"/>
        <v>18776.356971930109</v>
      </c>
      <c r="AV38" s="32">
        <f t="shared" si="5"/>
        <v>491.50915583523602</v>
      </c>
      <c r="AW38" s="36">
        <v>35</v>
      </c>
      <c r="AX38" s="14">
        <f t="shared" si="52"/>
        <v>18841.520330399217</v>
      </c>
      <c r="AY38" s="15">
        <f t="shared" si="27"/>
        <v>10</v>
      </c>
      <c r="AZ38" s="14">
        <f t="shared" si="28"/>
        <v>350</v>
      </c>
      <c r="BA38" s="14">
        <f t="shared" si="29"/>
        <v>18831.520330399217</v>
      </c>
      <c r="BB38" s="15">
        <f t="shared" si="16"/>
        <v>109.85053526066211</v>
      </c>
      <c r="BC38" s="14">
        <f t="shared" si="30"/>
        <v>1915.9405514842106</v>
      </c>
      <c r="BD38" s="14">
        <f t="shared" si="31"/>
        <v>18941.370865659879</v>
      </c>
      <c r="BE38" s="14">
        <f>BD38-$AX$28-SUM($N$29:N38)</f>
        <v>910.31062609299079</v>
      </c>
      <c r="BF38" s="15">
        <f t="shared" si="18"/>
        <v>172.95901895766826</v>
      </c>
      <c r="BG38" s="34">
        <f t="shared" si="45"/>
        <v>18768.411846702213</v>
      </c>
      <c r="BH38" s="32">
        <f t="shared" si="6"/>
        <v>483.5640306073401</v>
      </c>
    </row>
    <row r="39" spans="1:60">
      <c r="A39" s="6"/>
      <c r="B39" s="6"/>
      <c r="C39" s="6"/>
      <c r="D39" s="6"/>
      <c r="E39" s="6"/>
      <c r="F39" s="6"/>
      <c r="G39" s="6"/>
      <c r="H39" s="6"/>
      <c r="I39" s="6"/>
      <c r="J39" s="8" t="s">
        <v>47</v>
      </c>
      <c r="K39" s="7">
        <v>0</v>
      </c>
      <c r="L39" s="65"/>
      <c r="M39" s="12">
        <v>36</v>
      </c>
      <c r="N39" s="15">
        <f t="shared" si="49"/>
        <v>500</v>
      </c>
      <c r="O39" s="15">
        <f t="shared" si="33"/>
        <v>18000</v>
      </c>
      <c r="P39" s="15">
        <f t="shared" si="8"/>
        <v>0</v>
      </c>
      <c r="Q39" s="15">
        <f t="shared" si="19"/>
        <v>0</v>
      </c>
      <c r="R39" s="14">
        <f t="shared" si="20"/>
        <v>18968.94792110478</v>
      </c>
      <c r="S39" s="15">
        <f t="shared" si="34"/>
        <v>110.65219620644456</v>
      </c>
      <c r="T39" s="15">
        <f t="shared" si="21"/>
        <v>1999.5858461954017</v>
      </c>
      <c r="U39" s="15">
        <f t="shared" si="35"/>
        <v>19079.600117311224</v>
      </c>
      <c r="V39" s="15">
        <f t="shared" si="50"/>
        <v>10</v>
      </c>
      <c r="W39" s="15">
        <f t="shared" si="36"/>
        <v>360</v>
      </c>
      <c r="X39" s="15">
        <f t="shared" si="37"/>
        <v>1.5899666764426019</v>
      </c>
      <c r="Y39" s="14">
        <f t="shared" si="38"/>
        <v>28.732144242355346</v>
      </c>
      <c r="Z39" s="15">
        <f t="shared" si="39"/>
        <v>31.799333528852042</v>
      </c>
      <c r="AA39" s="14">
        <f t="shared" si="40"/>
        <v>574.64288484710687</v>
      </c>
      <c r="AB39" s="15">
        <f t="shared" si="41"/>
        <v>19036.21081710593</v>
      </c>
      <c r="AC39" s="15">
        <f t="shared" si="1"/>
        <v>963.37502908946226</v>
      </c>
      <c r="AD39" s="20">
        <f t="shared" si="2"/>
        <v>5.3520834949414571E-2</v>
      </c>
      <c r="AE39" s="28"/>
      <c r="AF39" s="14">
        <f t="shared" si="51"/>
        <v>0</v>
      </c>
      <c r="AG39" s="14">
        <f t="shared" si="3"/>
        <v>963.37502908946226</v>
      </c>
      <c r="AH39" s="26">
        <f t="shared" si="4"/>
        <v>5.3520834949414571E-2</v>
      </c>
      <c r="AI39" s="29">
        <f t="shared" si="10"/>
        <v>1036.2108171059299</v>
      </c>
      <c r="AJ39" s="29">
        <f t="shared" si="11"/>
        <v>196.88005525012667</v>
      </c>
      <c r="AK39" s="81">
        <f t="shared" si="12"/>
        <v>18839.330761855803</v>
      </c>
      <c r="AL39" s="28">
        <v>36</v>
      </c>
      <c r="AM39" s="14">
        <f t="shared" si="13"/>
        <v>19575.749348061861</v>
      </c>
      <c r="AN39" s="15">
        <f t="shared" si="22"/>
        <v>10</v>
      </c>
      <c r="AO39" s="15">
        <f t="shared" si="23"/>
        <v>360</v>
      </c>
      <c r="AP39" s="15">
        <f t="shared" si="42"/>
        <v>19565.749348061861</v>
      </c>
      <c r="AQ39" s="15">
        <f t="shared" si="24"/>
        <v>114.1335378636942</v>
      </c>
      <c r="AR39" s="15">
        <f t="shared" si="43"/>
        <v>2039.8828859255568</v>
      </c>
      <c r="AS39" s="15">
        <f t="shared" si="25"/>
        <v>19679.882885925555</v>
      </c>
      <c r="AT39" s="15">
        <f t="shared" si="14"/>
        <v>319.17774832585553</v>
      </c>
      <c r="AU39" s="85">
        <f t="shared" si="26"/>
        <v>19360.7051375997</v>
      </c>
      <c r="AV39" s="32">
        <f t="shared" si="5"/>
        <v>521.37437574389696</v>
      </c>
      <c r="AW39" s="36">
        <v>36</v>
      </c>
      <c r="AX39" s="14">
        <f t="shared" si="52"/>
        <v>19441.370865659879</v>
      </c>
      <c r="AY39" s="15">
        <f t="shared" si="27"/>
        <v>10</v>
      </c>
      <c r="AZ39" s="14">
        <f t="shared" si="28"/>
        <v>360</v>
      </c>
      <c r="BA39" s="14">
        <f t="shared" si="29"/>
        <v>19431.370865659879</v>
      </c>
      <c r="BB39" s="15">
        <f t="shared" si="16"/>
        <v>113.34966338301598</v>
      </c>
      <c r="BC39" s="14">
        <f t="shared" si="30"/>
        <v>2029.2902148672265</v>
      </c>
      <c r="BD39" s="14">
        <f t="shared" si="31"/>
        <v>19544.720529042894</v>
      </c>
      <c r="BE39" s="14">
        <f>BD39-$AX$28-SUM($N$29:N39)</f>
        <v>1013.6602894760053</v>
      </c>
      <c r="BF39" s="15">
        <f t="shared" si="18"/>
        <v>192.59545500044101</v>
      </c>
      <c r="BG39" s="34">
        <f t="shared" si="45"/>
        <v>19352.125074042451</v>
      </c>
      <c r="BH39" s="32">
        <f t="shared" si="6"/>
        <v>512.79431218664831</v>
      </c>
    </row>
    <row r="40" spans="1:60">
      <c r="A40" s="6"/>
      <c r="B40" s="6"/>
      <c r="C40" s="6"/>
      <c r="D40" s="6"/>
      <c r="E40" s="6"/>
      <c r="F40" s="6"/>
      <c r="G40" s="6"/>
      <c r="H40" s="6"/>
      <c r="I40" s="6"/>
      <c r="J40" s="8" t="s">
        <v>48</v>
      </c>
      <c r="K40" s="7">
        <v>0</v>
      </c>
      <c r="L40" s="65" t="s">
        <v>60</v>
      </c>
      <c r="M40" s="16">
        <v>37</v>
      </c>
      <c r="N40" s="21">
        <f t="shared" ref="N40:N51" si="53">$N$28*(1+$K$8)</f>
        <v>500</v>
      </c>
      <c r="O40" s="17">
        <f t="shared" si="33"/>
        <v>18500</v>
      </c>
      <c r="P40" s="17">
        <f t="shared" si="8"/>
        <v>0</v>
      </c>
      <c r="Q40" s="17">
        <f t="shared" si="19"/>
        <v>0</v>
      </c>
      <c r="R40" s="17">
        <f t="shared" si="20"/>
        <v>19536.21081710593</v>
      </c>
      <c r="S40" s="17">
        <f t="shared" si="34"/>
        <v>113.96122976645127</v>
      </c>
      <c r="T40" s="17">
        <f t="shared" si="21"/>
        <v>2113.5470759618529</v>
      </c>
      <c r="U40" s="17">
        <f t="shared" si="35"/>
        <v>19650.17204687238</v>
      </c>
      <c r="V40" s="21">
        <f t="shared" ref="V40:V51" si="54">$V$28*(1+$K$14)</f>
        <v>10</v>
      </c>
      <c r="W40" s="17">
        <f t="shared" si="36"/>
        <v>370</v>
      </c>
      <c r="X40" s="17">
        <f t="shared" si="37"/>
        <v>1.637514337239365</v>
      </c>
      <c r="Y40" s="17">
        <f t="shared" si="38"/>
        <v>30.369658579594713</v>
      </c>
      <c r="Z40" s="17">
        <f t="shared" si="39"/>
        <v>32.750286744787303</v>
      </c>
      <c r="AA40" s="17">
        <f t="shared" si="40"/>
        <v>607.3931715918942</v>
      </c>
      <c r="AB40" s="17">
        <f t="shared" si="41"/>
        <v>19605.784245790353</v>
      </c>
      <c r="AC40" s="17">
        <f t="shared" si="1"/>
        <v>1007.762830171489</v>
      </c>
      <c r="AD40" s="19">
        <f t="shared" si="2"/>
        <v>5.4473666495756162E-2</v>
      </c>
      <c r="AE40" s="28"/>
      <c r="AF40" s="25">
        <f>AB40*$K$26</f>
        <v>0</v>
      </c>
      <c r="AG40" s="14">
        <f t="shared" si="3"/>
        <v>1007.762830171489</v>
      </c>
      <c r="AH40" s="26">
        <f t="shared" si="4"/>
        <v>5.4473666495756162E-2</v>
      </c>
      <c r="AI40" s="29">
        <f t="shared" si="10"/>
        <v>1105.7842457903535</v>
      </c>
      <c r="AJ40" s="29">
        <f t="shared" si="11"/>
        <v>210.09900670016717</v>
      </c>
      <c r="AK40" s="81">
        <f t="shared" si="12"/>
        <v>19395.685239090188</v>
      </c>
      <c r="AL40" s="28">
        <v>37</v>
      </c>
      <c r="AM40" s="14">
        <f t="shared" si="13"/>
        <v>20179.882885925555</v>
      </c>
      <c r="AN40" s="15">
        <f t="shared" si="22"/>
        <v>10</v>
      </c>
      <c r="AO40" s="15">
        <f t="shared" si="23"/>
        <v>370</v>
      </c>
      <c r="AP40" s="15">
        <f t="shared" si="42"/>
        <v>20169.882885925555</v>
      </c>
      <c r="AQ40" s="15">
        <f t="shared" si="24"/>
        <v>117.65765016789908</v>
      </c>
      <c r="AR40" s="15">
        <f t="shared" si="43"/>
        <v>2157.540536093456</v>
      </c>
      <c r="AS40" s="15">
        <f t="shared" si="25"/>
        <v>20287.540536093453</v>
      </c>
      <c r="AT40" s="15">
        <f t="shared" si="14"/>
        <v>339.63270185775605</v>
      </c>
      <c r="AU40" s="85">
        <f t="shared" si="26"/>
        <v>19947.907834235695</v>
      </c>
      <c r="AV40" s="17">
        <f t="shared" si="5"/>
        <v>552.22259514550751</v>
      </c>
      <c r="AW40" s="36">
        <v>37</v>
      </c>
      <c r="AX40" s="25">
        <f>N40+BD39-BF39</f>
        <v>19852.125074042451</v>
      </c>
      <c r="AY40" s="15">
        <f t="shared" si="27"/>
        <v>10</v>
      </c>
      <c r="AZ40" s="14">
        <f t="shared" si="28"/>
        <v>370</v>
      </c>
      <c r="BA40" s="14">
        <f t="shared" si="29"/>
        <v>19842.125074042451</v>
      </c>
      <c r="BB40" s="15">
        <f t="shared" si="16"/>
        <v>115.74572959858098</v>
      </c>
      <c r="BC40" s="14">
        <f t="shared" si="30"/>
        <v>2145.0359444658075</v>
      </c>
      <c r="BD40" s="14">
        <f t="shared" si="31"/>
        <v>19957.870803641032</v>
      </c>
      <c r="BE40" s="25">
        <f>BD40-AX40</f>
        <v>105.74572959858051</v>
      </c>
      <c r="BF40" s="15">
        <f t="shared" si="18"/>
        <v>20.091688623730299</v>
      </c>
      <c r="BG40" s="34">
        <f t="shared" si="45"/>
        <v>19937.7791150173</v>
      </c>
      <c r="BH40" s="17">
        <f t="shared" si="6"/>
        <v>542.09387592711209</v>
      </c>
    </row>
    <row r="41" spans="1:60">
      <c r="A41" s="6"/>
      <c r="B41" s="6"/>
      <c r="C41" s="6"/>
      <c r="D41" s="6"/>
      <c r="E41" s="6"/>
      <c r="F41" s="6"/>
      <c r="G41" s="6"/>
      <c r="H41" s="6"/>
      <c r="I41" s="6"/>
      <c r="J41" s="8" t="s">
        <v>49</v>
      </c>
      <c r="K41" s="7">
        <v>0</v>
      </c>
      <c r="L41" s="65"/>
      <c r="M41" s="12">
        <v>38</v>
      </c>
      <c r="N41" s="15">
        <f t="shared" si="53"/>
        <v>500</v>
      </c>
      <c r="O41" s="15">
        <f t="shared" si="33"/>
        <v>19000</v>
      </c>
      <c r="P41" s="15">
        <f t="shared" si="8"/>
        <v>0</v>
      </c>
      <c r="Q41" s="15">
        <f t="shared" si="19"/>
        <v>0</v>
      </c>
      <c r="R41" s="14">
        <f t="shared" si="20"/>
        <v>20105.784245790353</v>
      </c>
      <c r="S41" s="15">
        <f t="shared" si="34"/>
        <v>117.28374143377708</v>
      </c>
      <c r="T41" s="15">
        <f t="shared" si="21"/>
        <v>2230.8308173956298</v>
      </c>
      <c r="U41" s="15">
        <f t="shared" si="35"/>
        <v>20223.067987224131</v>
      </c>
      <c r="V41" s="15">
        <f t="shared" si="54"/>
        <v>10</v>
      </c>
      <c r="W41" s="15">
        <f t="shared" si="36"/>
        <v>380</v>
      </c>
      <c r="X41" s="15">
        <f t="shared" si="37"/>
        <v>1.6852556656020108</v>
      </c>
      <c r="Y41" s="14">
        <f t="shared" si="38"/>
        <v>32.054914245196727</v>
      </c>
      <c r="Z41" s="15">
        <f t="shared" si="39"/>
        <v>33.705113312040218</v>
      </c>
      <c r="AA41" s="14">
        <f t="shared" si="40"/>
        <v>641.09828490393443</v>
      </c>
      <c r="AB41" s="15">
        <f t="shared" si="41"/>
        <v>20177.677618246489</v>
      </c>
      <c r="AC41" s="15">
        <f t="shared" si="1"/>
        <v>1053.1531991491311</v>
      </c>
      <c r="AD41" s="20">
        <f t="shared" si="2"/>
        <v>5.5429115744691108E-2</v>
      </c>
      <c r="AE41" s="28"/>
      <c r="AF41" s="14">
        <f t="shared" ref="AF41:AF51" si="55">AB41*$K$26</f>
        <v>0</v>
      </c>
      <c r="AG41" s="14">
        <f t="shared" si="3"/>
        <v>1053.1531991491311</v>
      </c>
      <c r="AH41" s="26">
        <f t="shared" si="4"/>
        <v>5.5429115744691108E-2</v>
      </c>
      <c r="AI41" s="29">
        <f t="shared" si="10"/>
        <v>1177.6776182464891</v>
      </c>
      <c r="AJ41" s="29">
        <f t="shared" si="11"/>
        <v>223.75874746683294</v>
      </c>
      <c r="AK41" s="81">
        <f t="shared" si="12"/>
        <v>19953.918870779657</v>
      </c>
      <c r="AL41" s="28">
        <v>38</v>
      </c>
      <c r="AM41" s="14">
        <f t="shared" si="13"/>
        <v>20787.540536093453</v>
      </c>
      <c r="AN41" s="15">
        <f t="shared" si="22"/>
        <v>10</v>
      </c>
      <c r="AO41" s="15">
        <f t="shared" si="23"/>
        <v>380</v>
      </c>
      <c r="AP41" s="15">
        <f t="shared" si="42"/>
        <v>20777.540536093453</v>
      </c>
      <c r="AQ41" s="15">
        <f t="shared" si="24"/>
        <v>121.20231979387849</v>
      </c>
      <c r="AR41" s="15">
        <f t="shared" si="43"/>
        <v>2278.7428558873344</v>
      </c>
      <c r="AS41" s="15">
        <f t="shared" si="25"/>
        <v>20898.742855887333</v>
      </c>
      <c r="AT41" s="15">
        <f t="shared" si="14"/>
        <v>360.76114261859317</v>
      </c>
      <c r="AU41" s="85">
        <f t="shared" si="26"/>
        <v>20537.981713268739</v>
      </c>
      <c r="AV41" s="32">
        <f t="shared" si="5"/>
        <v>584.06284248908196</v>
      </c>
      <c r="AW41" s="36">
        <v>38</v>
      </c>
      <c r="AX41" s="14">
        <f t="shared" ref="AX41:AX51" si="56">N41+BD40</f>
        <v>20457.870803641032</v>
      </c>
      <c r="AY41" s="15">
        <f t="shared" si="27"/>
        <v>10</v>
      </c>
      <c r="AZ41" s="14">
        <f t="shared" si="28"/>
        <v>380</v>
      </c>
      <c r="BA41" s="14">
        <f t="shared" si="29"/>
        <v>20447.870803641032</v>
      </c>
      <c r="BB41" s="15">
        <f t="shared" si="16"/>
        <v>119.27924635457269</v>
      </c>
      <c r="BC41" s="14">
        <f t="shared" si="30"/>
        <v>2264.3151908203799</v>
      </c>
      <c r="BD41" s="14">
        <f t="shared" si="31"/>
        <v>20567.150049995606</v>
      </c>
      <c r="BE41" s="87">
        <f>BD41-$AX$40-N41</f>
        <v>215.02497595315435</v>
      </c>
      <c r="BF41" s="15">
        <f t="shared" si="18"/>
        <v>40.854745431099325</v>
      </c>
      <c r="BG41" s="34">
        <f t="shared" si="45"/>
        <v>20526.295304564504</v>
      </c>
      <c r="BH41" s="32">
        <f t="shared" si="6"/>
        <v>572.3764337848479</v>
      </c>
    </row>
    <row r="42" spans="1:60">
      <c r="A42" s="6"/>
      <c r="B42" s="6"/>
      <c r="C42" s="6"/>
      <c r="D42" s="6"/>
      <c r="E42" s="6"/>
      <c r="F42" s="6"/>
      <c r="G42" s="6"/>
      <c r="H42" s="6"/>
      <c r="I42" s="6"/>
      <c r="J42" s="8" t="s">
        <v>50</v>
      </c>
      <c r="K42" s="7">
        <v>0</v>
      </c>
      <c r="L42" s="65"/>
      <c r="M42" s="12">
        <v>39</v>
      </c>
      <c r="N42" s="15">
        <f t="shared" si="53"/>
        <v>500</v>
      </c>
      <c r="O42" s="15">
        <f t="shared" si="33"/>
        <v>19500</v>
      </c>
      <c r="P42" s="15">
        <f t="shared" si="8"/>
        <v>0</v>
      </c>
      <c r="Q42" s="15">
        <f t="shared" si="19"/>
        <v>0</v>
      </c>
      <c r="R42" s="14">
        <f t="shared" si="20"/>
        <v>20677.677618246489</v>
      </c>
      <c r="S42" s="15">
        <f t="shared" si="34"/>
        <v>120.61978610643786</v>
      </c>
      <c r="T42" s="15">
        <f t="shared" si="21"/>
        <v>2351.4506035020677</v>
      </c>
      <c r="U42" s="15">
        <f t="shared" si="35"/>
        <v>20798.297404352928</v>
      </c>
      <c r="V42" s="15">
        <f t="shared" si="54"/>
        <v>10</v>
      </c>
      <c r="W42" s="15">
        <f t="shared" si="36"/>
        <v>390</v>
      </c>
      <c r="X42" s="15">
        <f t="shared" si="37"/>
        <v>1.7331914503627441</v>
      </c>
      <c r="Y42" s="14">
        <f t="shared" si="38"/>
        <v>33.788105695559473</v>
      </c>
      <c r="Z42" s="15">
        <f t="shared" si="39"/>
        <v>34.663829007254883</v>
      </c>
      <c r="AA42" s="14">
        <f t="shared" si="40"/>
        <v>675.76211391118932</v>
      </c>
      <c r="AB42" s="15">
        <f t="shared" si="41"/>
        <v>20751.90038389531</v>
      </c>
      <c r="AC42" s="15">
        <f t="shared" si="1"/>
        <v>1099.5502196067487</v>
      </c>
      <c r="AD42" s="20">
        <f t="shared" si="2"/>
        <v>5.6387190749064037E-2</v>
      </c>
      <c r="AE42" s="28"/>
      <c r="AF42" s="14">
        <f t="shared" si="55"/>
        <v>0</v>
      </c>
      <c r="AG42" s="14">
        <f t="shared" si="3"/>
        <v>1099.5502196067487</v>
      </c>
      <c r="AH42" s="26">
        <f t="shared" si="4"/>
        <v>5.6387190749064037E-2</v>
      </c>
      <c r="AI42" s="29">
        <f t="shared" si="10"/>
        <v>1251.9003838953104</v>
      </c>
      <c r="AJ42" s="29">
        <f t="shared" si="11"/>
        <v>237.86107294010898</v>
      </c>
      <c r="AK42" s="81">
        <f t="shared" si="12"/>
        <v>20514.039310955202</v>
      </c>
      <c r="AL42" s="28">
        <v>39</v>
      </c>
      <c r="AM42" s="14">
        <f t="shared" si="13"/>
        <v>21398.742855887333</v>
      </c>
      <c r="AN42" s="15">
        <f t="shared" si="22"/>
        <v>10</v>
      </c>
      <c r="AO42" s="15">
        <f t="shared" si="23"/>
        <v>390</v>
      </c>
      <c r="AP42" s="15">
        <f t="shared" si="42"/>
        <v>21388.742855887333</v>
      </c>
      <c r="AQ42" s="15">
        <f t="shared" si="24"/>
        <v>124.76766665934279</v>
      </c>
      <c r="AR42" s="15">
        <f t="shared" si="43"/>
        <v>2403.5105225466773</v>
      </c>
      <c r="AS42" s="15">
        <f t="shared" si="25"/>
        <v>21513.510522546676</v>
      </c>
      <c r="AT42" s="15">
        <f t="shared" si="14"/>
        <v>382.56699928386843</v>
      </c>
      <c r="AU42" s="85">
        <f t="shared" si="26"/>
        <v>21130.943523262809</v>
      </c>
      <c r="AV42" s="32">
        <f t="shared" si="5"/>
        <v>616.90421230760694</v>
      </c>
      <c r="AW42" s="36">
        <v>39</v>
      </c>
      <c r="AX42" s="14">
        <f t="shared" si="56"/>
        <v>21067.150049995606</v>
      </c>
      <c r="AY42" s="15">
        <f t="shared" si="27"/>
        <v>10</v>
      </c>
      <c r="AZ42" s="14">
        <f t="shared" si="28"/>
        <v>390</v>
      </c>
      <c r="BA42" s="14">
        <f t="shared" si="29"/>
        <v>21057.150049995606</v>
      </c>
      <c r="BB42" s="15">
        <f t="shared" si="16"/>
        <v>122.83337529164105</v>
      </c>
      <c r="BC42" s="14">
        <f t="shared" si="30"/>
        <v>2387.1485661120209</v>
      </c>
      <c r="BD42" s="14">
        <f t="shared" si="31"/>
        <v>21179.983425287246</v>
      </c>
      <c r="BE42" s="14">
        <f>BD42-$AX$40-SUM($N$41:N42)</f>
        <v>327.8583512447949</v>
      </c>
      <c r="BF42" s="15">
        <f t="shared" si="18"/>
        <v>62.293086736511036</v>
      </c>
      <c r="BG42" s="34">
        <f t="shared" si="45"/>
        <v>21117.690338550736</v>
      </c>
      <c r="BH42" s="32">
        <f t="shared" si="6"/>
        <v>603.65102759553338</v>
      </c>
    </row>
    <row r="43" spans="1:60">
      <c r="A43" s="6"/>
      <c r="B43" s="6"/>
      <c r="C43" s="6"/>
      <c r="D43" s="6"/>
      <c r="E43" s="6"/>
      <c r="F43" s="6"/>
      <c r="G43" s="6"/>
      <c r="H43" s="6"/>
      <c r="I43" s="6"/>
      <c r="L43" s="65"/>
      <c r="M43" s="12">
        <v>40</v>
      </c>
      <c r="N43" s="15">
        <f t="shared" si="53"/>
        <v>500</v>
      </c>
      <c r="O43" s="15">
        <f t="shared" si="33"/>
        <v>20000</v>
      </c>
      <c r="P43" s="15">
        <f t="shared" si="8"/>
        <v>0</v>
      </c>
      <c r="Q43" s="15">
        <f t="shared" si="19"/>
        <v>0</v>
      </c>
      <c r="R43" s="14">
        <f t="shared" si="20"/>
        <v>21251.90038389531</v>
      </c>
      <c r="S43" s="15">
        <f t="shared" si="34"/>
        <v>123.96941890605599</v>
      </c>
      <c r="T43" s="15">
        <f t="shared" si="21"/>
        <v>2475.4200224081237</v>
      </c>
      <c r="U43" s="15">
        <f t="shared" si="35"/>
        <v>21375.869802801368</v>
      </c>
      <c r="V43" s="15">
        <f t="shared" si="54"/>
        <v>10</v>
      </c>
      <c r="W43" s="15">
        <f t="shared" si="36"/>
        <v>400</v>
      </c>
      <c r="X43" s="15">
        <f t="shared" si="37"/>
        <v>1.7813224835667807</v>
      </c>
      <c r="Y43" s="14">
        <f t="shared" si="38"/>
        <v>35.569428179126255</v>
      </c>
      <c r="Z43" s="15">
        <f t="shared" si="39"/>
        <v>35.626449671335614</v>
      </c>
      <c r="AA43" s="14">
        <f t="shared" si="40"/>
        <v>711.38856358252497</v>
      </c>
      <c r="AB43" s="15">
        <f t="shared" si="41"/>
        <v>21328.462030646468</v>
      </c>
      <c r="AC43" s="15">
        <f t="shared" si="1"/>
        <v>1146.9579917616511</v>
      </c>
      <c r="AD43" s="20">
        <f t="shared" si="2"/>
        <v>5.7347899588082556E-2</v>
      </c>
      <c r="AE43" s="28"/>
      <c r="AF43" s="14">
        <f t="shared" si="55"/>
        <v>0</v>
      </c>
      <c r="AG43" s="14">
        <f t="shared" si="3"/>
        <v>1146.9579917616511</v>
      </c>
      <c r="AH43" s="26">
        <f t="shared" si="4"/>
        <v>5.7347899588082556E-2</v>
      </c>
      <c r="AI43" s="29">
        <f t="shared" si="10"/>
        <v>1328.4620306464676</v>
      </c>
      <c r="AJ43" s="29">
        <f t="shared" si="11"/>
        <v>252.40778582282886</v>
      </c>
      <c r="AK43" s="81">
        <f t="shared" si="12"/>
        <v>21076.054244823637</v>
      </c>
      <c r="AL43" s="28">
        <v>40</v>
      </c>
      <c r="AM43" s="14">
        <f t="shared" si="13"/>
        <v>22013.510522546676</v>
      </c>
      <c r="AN43" s="15">
        <f t="shared" si="22"/>
        <v>10</v>
      </c>
      <c r="AO43" s="15">
        <f t="shared" si="23"/>
        <v>400</v>
      </c>
      <c r="AP43" s="15">
        <f t="shared" si="42"/>
        <v>22003.510522546676</v>
      </c>
      <c r="AQ43" s="15">
        <f t="shared" si="24"/>
        <v>128.35381138152229</v>
      </c>
      <c r="AR43" s="15">
        <f t="shared" si="43"/>
        <v>2531.8643339281998</v>
      </c>
      <c r="AS43" s="15">
        <f t="shared" si="25"/>
        <v>22131.864333928199</v>
      </c>
      <c r="AT43" s="15">
        <f t="shared" si="14"/>
        <v>405.05422344635781</v>
      </c>
      <c r="AU43" s="85">
        <f t="shared" si="26"/>
        <v>21726.810110481842</v>
      </c>
      <c r="AV43" s="32">
        <f t="shared" si="5"/>
        <v>650.75586565820413</v>
      </c>
      <c r="AW43" s="36">
        <v>40</v>
      </c>
      <c r="AX43" s="14">
        <f t="shared" si="56"/>
        <v>21679.983425287246</v>
      </c>
      <c r="AY43" s="15">
        <f t="shared" si="27"/>
        <v>10</v>
      </c>
      <c r="AZ43" s="14">
        <f t="shared" si="28"/>
        <v>400</v>
      </c>
      <c r="BA43" s="14">
        <f t="shared" si="29"/>
        <v>21669.983425287246</v>
      </c>
      <c r="BB43" s="15">
        <f t="shared" si="16"/>
        <v>126.40823664750894</v>
      </c>
      <c r="BC43" s="14">
        <f t="shared" si="30"/>
        <v>2513.55680275953</v>
      </c>
      <c r="BD43" s="14">
        <f t="shared" si="31"/>
        <v>21796.391661934755</v>
      </c>
      <c r="BE43" s="14">
        <f>BD43-$AX$40-SUM($N$41:N43)</f>
        <v>444.26658789230351</v>
      </c>
      <c r="BF43" s="15">
        <f t="shared" si="18"/>
        <v>84.410651699537667</v>
      </c>
      <c r="BG43" s="34">
        <f t="shared" si="45"/>
        <v>21711.981010235217</v>
      </c>
      <c r="BH43" s="32">
        <f t="shared" si="6"/>
        <v>635.92676541157925</v>
      </c>
    </row>
    <row r="44" spans="1:6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5"/>
      <c r="M44" s="12">
        <v>41</v>
      </c>
      <c r="N44" s="15">
        <f t="shared" si="53"/>
        <v>500</v>
      </c>
      <c r="O44" s="15">
        <f t="shared" si="33"/>
        <v>20500</v>
      </c>
      <c r="P44" s="15">
        <f t="shared" si="8"/>
        <v>0</v>
      </c>
      <c r="Q44" s="15">
        <f t="shared" si="19"/>
        <v>0</v>
      </c>
      <c r="R44" s="14">
        <f t="shared" si="20"/>
        <v>21828.462030646468</v>
      </c>
      <c r="S44" s="15">
        <f t="shared" si="34"/>
        <v>127.33269517877108</v>
      </c>
      <c r="T44" s="15">
        <f t="shared" si="21"/>
        <v>2602.752717586895</v>
      </c>
      <c r="U44" s="15">
        <f t="shared" si="35"/>
        <v>21955.794725825239</v>
      </c>
      <c r="V44" s="15">
        <f t="shared" si="54"/>
        <v>10</v>
      </c>
      <c r="W44" s="15">
        <f t="shared" si="36"/>
        <v>410</v>
      </c>
      <c r="X44" s="15">
        <f t="shared" si="37"/>
        <v>1.8296495604854366</v>
      </c>
      <c r="Y44" s="14">
        <f t="shared" si="38"/>
        <v>37.399077739611691</v>
      </c>
      <c r="Z44" s="15">
        <f t="shared" si="39"/>
        <v>36.592991209708735</v>
      </c>
      <c r="AA44" s="14">
        <f t="shared" si="40"/>
        <v>747.98155479223374</v>
      </c>
      <c r="AB44" s="15">
        <f t="shared" si="41"/>
        <v>21907.372085055045</v>
      </c>
      <c r="AC44" s="15">
        <f t="shared" si="1"/>
        <v>1195.3806325318455</v>
      </c>
      <c r="AD44" s="20">
        <f t="shared" si="2"/>
        <v>5.83112503674071E-2</v>
      </c>
      <c r="AE44" s="28"/>
      <c r="AF44" s="14">
        <f t="shared" si="55"/>
        <v>0</v>
      </c>
      <c r="AG44" s="14">
        <f t="shared" si="3"/>
        <v>1195.3806325318455</v>
      </c>
      <c r="AH44" s="26">
        <f t="shared" si="4"/>
        <v>5.83112503674071E-2</v>
      </c>
      <c r="AI44" s="29">
        <f t="shared" si="10"/>
        <v>1407.3720850550453</v>
      </c>
      <c r="AJ44" s="29">
        <f t="shared" si="11"/>
        <v>267.40069616045861</v>
      </c>
      <c r="AK44" s="81">
        <f t="shared" si="12"/>
        <v>21639.971388894588</v>
      </c>
      <c r="AL44" s="28">
        <v>41</v>
      </c>
      <c r="AM44" s="14">
        <f t="shared" si="13"/>
        <v>22631.864333928199</v>
      </c>
      <c r="AN44" s="15">
        <f t="shared" si="22"/>
        <v>10</v>
      </c>
      <c r="AO44" s="15">
        <f t="shared" si="23"/>
        <v>410</v>
      </c>
      <c r="AP44" s="15">
        <f t="shared" si="42"/>
        <v>22621.864333928199</v>
      </c>
      <c r="AQ44" s="15">
        <f t="shared" si="24"/>
        <v>131.96087528124784</v>
      </c>
      <c r="AR44" s="15">
        <f t="shared" si="43"/>
        <v>2663.8252092094476</v>
      </c>
      <c r="AS44" s="15">
        <f t="shared" si="25"/>
        <v>22753.825209209448</v>
      </c>
      <c r="AT44" s="15">
        <f t="shared" si="14"/>
        <v>428.22678974979516</v>
      </c>
      <c r="AU44" s="85">
        <f t="shared" si="26"/>
        <v>22325.598419459653</v>
      </c>
      <c r="AV44" s="32">
        <f t="shared" si="5"/>
        <v>685.62703056506507</v>
      </c>
      <c r="AW44" s="36">
        <v>41</v>
      </c>
      <c r="AX44" s="14">
        <f t="shared" si="56"/>
        <v>22296.391661934755</v>
      </c>
      <c r="AY44" s="15">
        <f t="shared" si="27"/>
        <v>10</v>
      </c>
      <c r="AZ44" s="14">
        <f t="shared" si="28"/>
        <v>410</v>
      </c>
      <c r="BA44" s="14">
        <f t="shared" si="29"/>
        <v>22286.391661934755</v>
      </c>
      <c r="BB44" s="15">
        <f t="shared" si="16"/>
        <v>130.00395136128608</v>
      </c>
      <c r="BC44" s="14">
        <f t="shared" si="30"/>
        <v>2643.560754120816</v>
      </c>
      <c r="BD44" s="14">
        <f t="shared" si="31"/>
        <v>22416.395613296041</v>
      </c>
      <c r="BE44" s="14">
        <f>BD44-$AX$40-SUM($N$41:N44)</f>
        <v>564.27053925358996</v>
      </c>
      <c r="BF44" s="15">
        <f t="shared" si="18"/>
        <v>107.21140245818209</v>
      </c>
      <c r="BG44" s="34">
        <f t="shared" si="45"/>
        <v>22309.184210837859</v>
      </c>
      <c r="BH44" s="32">
        <f t="shared" si="6"/>
        <v>669.21282194327068</v>
      </c>
    </row>
    <row r="45" spans="1:6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5"/>
      <c r="M45" s="12">
        <v>42</v>
      </c>
      <c r="N45" s="15">
        <f t="shared" si="53"/>
        <v>500</v>
      </c>
      <c r="O45" s="15">
        <f t="shared" si="33"/>
        <v>21000</v>
      </c>
      <c r="P45" s="15">
        <f t="shared" si="8"/>
        <v>0</v>
      </c>
      <c r="Q45" s="15">
        <f t="shared" si="19"/>
        <v>0</v>
      </c>
      <c r="R45" s="14">
        <f t="shared" si="20"/>
        <v>22407.372085055045</v>
      </c>
      <c r="S45" s="15">
        <f t="shared" si="34"/>
        <v>130.70967049615444</v>
      </c>
      <c r="T45" s="15">
        <f t="shared" si="21"/>
        <v>2733.4623880830495</v>
      </c>
      <c r="U45" s="15">
        <f t="shared" si="35"/>
        <v>22538.0817555512</v>
      </c>
      <c r="V45" s="15">
        <f t="shared" si="54"/>
        <v>10</v>
      </c>
      <c r="W45" s="15">
        <f t="shared" si="36"/>
        <v>420</v>
      </c>
      <c r="X45" s="15">
        <f t="shared" si="37"/>
        <v>1.8781734796292666</v>
      </c>
      <c r="Y45" s="14">
        <f t="shared" si="38"/>
        <v>39.277251219240959</v>
      </c>
      <c r="Z45" s="15">
        <f t="shared" si="39"/>
        <v>37.563469592585335</v>
      </c>
      <c r="AA45" s="14">
        <f t="shared" si="40"/>
        <v>785.54502438481904</v>
      </c>
      <c r="AB45" s="15">
        <f t="shared" si="41"/>
        <v>22488.640112478988</v>
      </c>
      <c r="AC45" s="15">
        <f t="shared" si="1"/>
        <v>1244.82227560406</v>
      </c>
      <c r="AD45" s="20">
        <f t="shared" si="2"/>
        <v>5.9277251219240955E-2</v>
      </c>
      <c r="AE45" s="28"/>
      <c r="AF45" s="14">
        <f t="shared" si="55"/>
        <v>0</v>
      </c>
      <c r="AG45" s="14">
        <f t="shared" si="3"/>
        <v>1244.82227560406</v>
      </c>
      <c r="AH45" s="26">
        <f t="shared" si="4"/>
        <v>5.9277251219240955E-2</v>
      </c>
      <c r="AI45" s="29">
        <f t="shared" si="10"/>
        <v>1488.6401124789882</v>
      </c>
      <c r="AJ45" s="29">
        <f t="shared" si="11"/>
        <v>282.84162137100776</v>
      </c>
      <c r="AK45" s="81">
        <f t="shared" si="12"/>
        <v>22205.79849110798</v>
      </c>
      <c r="AL45" s="28">
        <v>42</v>
      </c>
      <c r="AM45" s="14">
        <f t="shared" si="13"/>
        <v>23253.825209209448</v>
      </c>
      <c r="AN45" s="15">
        <f t="shared" si="22"/>
        <v>10</v>
      </c>
      <c r="AO45" s="15">
        <f t="shared" si="23"/>
        <v>420</v>
      </c>
      <c r="AP45" s="15">
        <f t="shared" si="42"/>
        <v>23243.825209209448</v>
      </c>
      <c r="AQ45" s="15">
        <f t="shared" si="24"/>
        <v>135.58898038705513</v>
      </c>
      <c r="AR45" s="15">
        <f t="shared" si="43"/>
        <v>2799.4141895965026</v>
      </c>
      <c r="AS45" s="15">
        <f t="shared" si="25"/>
        <v>23379.414189596504</v>
      </c>
      <c r="AT45" s="15">
        <f t="shared" si="14"/>
        <v>452.08869602333579</v>
      </c>
      <c r="AU45" s="85">
        <f t="shared" si="26"/>
        <v>22927.325493573167</v>
      </c>
      <c r="AV45" s="32">
        <f t="shared" si="5"/>
        <v>721.52700246518725</v>
      </c>
      <c r="AW45" s="36">
        <v>42</v>
      </c>
      <c r="AX45" s="14">
        <f t="shared" si="56"/>
        <v>22916.395613296041</v>
      </c>
      <c r="AY45" s="15">
        <f t="shared" si="27"/>
        <v>10</v>
      </c>
      <c r="AZ45" s="14">
        <f t="shared" si="28"/>
        <v>420</v>
      </c>
      <c r="BA45" s="14">
        <f t="shared" si="29"/>
        <v>22906.395613296041</v>
      </c>
      <c r="BB45" s="15">
        <f t="shared" si="16"/>
        <v>133.62064107756024</v>
      </c>
      <c r="BC45" s="14">
        <f t="shared" si="30"/>
        <v>2777.1813951983763</v>
      </c>
      <c r="BD45" s="14">
        <f t="shared" si="31"/>
        <v>23040.016254373601</v>
      </c>
      <c r="BE45" s="14">
        <f>BD45-$AX$40-SUM($N$41:N45)</f>
        <v>687.89118033114937</v>
      </c>
      <c r="BF45" s="15">
        <f t="shared" si="18"/>
        <v>130.6993242629184</v>
      </c>
      <c r="BG45" s="34">
        <f t="shared" si="45"/>
        <v>22909.316930110683</v>
      </c>
      <c r="BH45" s="32">
        <f t="shared" si="6"/>
        <v>703.51843900270251</v>
      </c>
    </row>
    <row r="46" spans="1:6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5"/>
      <c r="M46" s="12">
        <v>43</v>
      </c>
      <c r="N46" s="15">
        <f t="shared" si="53"/>
        <v>500</v>
      </c>
      <c r="O46" s="15">
        <f t="shared" si="33"/>
        <v>21500</v>
      </c>
      <c r="P46" s="15">
        <f t="shared" si="8"/>
        <v>0</v>
      </c>
      <c r="Q46" s="15">
        <f t="shared" si="19"/>
        <v>0</v>
      </c>
      <c r="R46" s="14">
        <f t="shared" si="20"/>
        <v>22988.640112478988</v>
      </c>
      <c r="S46" s="15">
        <f t="shared" si="34"/>
        <v>134.10040065612745</v>
      </c>
      <c r="T46" s="15">
        <f t="shared" si="21"/>
        <v>2867.562788739177</v>
      </c>
      <c r="U46" s="15">
        <f t="shared" si="35"/>
        <v>23122.740513135115</v>
      </c>
      <c r="V46" s="15">
        <f t="shared" si="54"/>
        <v>10</v>
      </c>
      <c r="W46" s="15">
        <f t="shared" si="36"/>
        <v>430</v>
      </c>
      <c r="X46" s="15">
        <f t="shared" si="37"/>
        <v>1.9268950427612597</v>
      </c>
      <c r="Y46" s="14">
        <f t="shared" si="38"/>
        <v>41.204146262002219</v>
      </c>
      <c r="Z46" s="15">
        <f t="shared" si="39"/>
        <v>38.537900855225196</v>
      </c>
      <c r="AA46" s="14">
        <f t="shared" si="40"/>
        <v>824.08292524004423</v>
      </c>
      <c r="AB46" s="15">
        <f t="shared" si="41"/>
        <v>23072.275717237128</v>
      </c>
      <c r="AC46" s="15">
        <f t="shared" si="1"/>
        <v>1295.2870715020465</v>
      </c>
      <c r="AD46" s="20">
        <f t="shared" si="2"/>
        <v>6.0245910302420769E-2</v>
      </c>
      <c r="AE46" s="28"/>
      <c r="AF46" s="14">
        <f t="shared" si="55"/>
        <v>0</v>
      </c>
      <c r="AG46" s="14">
        <f t="shared" si="3"/>
        <v>1295.2870715020465</v>
      </c>
      <c r="AH46" s="26">
        <f t="shared" si="4"/>
        <v>6.0245910302420769E-2</v>
      </c>
      <c r="AI46" s="29">
        <f t="shared" si="10"/>
        <v>1572.2757172371275</v>
      </c>
      <c r="AJ46" s="29">
        <f t="shared" si="11"/>
        <v>298.73238627505424</v>
      </c>
      <c r="AK46" s="81">
        <f t="shared" si="12"/>
        <v>22773.543330962075</v>
      </c>
      <c r="AL46" s="28">
        <v>43</v>
      </c>
      <c r="AM46" s="14">
        <f t="shared" si="13"/>
        <v>23879.414189596504</v>
      </c>
      <c r="AN46" s="15">
        <f t="shared" si="22"/>
        <v>10</v>
      </c>
      <c r="AO46" s="15">
        <f t="shared" si="23"/>
        <v>430</v>
      </c>
      <c r="AP46" s="15">
        <f t="shared" si="42"/>
        <v>23869.414189596504</v>
      </c>
      <c r="AQ46" s="15">
        <f t="shared" si="24"/>
        <v>139.23824943931297</v>
      </c>
      <c r="AR46" s="15">
        <f t="shared" si="43"/>
        <v>2938.6524390358154</v>
      </c>
      <c r="AS46" s="15">
        <f t="shared" si="25"/>
        <v>24008.652439035817</v>
      </c>
      <c r="AT46" s="15">
        <f t="shared" si="14"/>
        <v>476.64396341680526</v>
      </c>
      <c r="AU46" s="85">
        <f t="shared" si="26"/>
        <v>23532.008475619012</v>
      </c>
      <c r="AV46" s="32">
        <f t="shared" si="5"/>
        <v>758.4651446569369</v>
      </c>
      <c r="AW46" s="36">
        <v>43</v>
      </c>
      <c r="AX46" s="14">
        <f t="shared" si="56"/>
        <v>23540.016254373601</v>
      </c>
      <c r="AY46" s="15">
        <f t="shared" si="27"/>
        <v>10</v>
      </c>
      <c r="AZ46" s="14">
        <f t="shared" si="28"/>
        <v>430</v>
      </c>
      <c r="BA46" s="14">
        <f t="shared" si="29"/>
        <v>23530.016254373601</v>
      </c>
      <c r="BB46" s="15">
        <f t="shared" si="16"/>
        <v>137.25842815051269</v>
      </c>
      <c r="BC46" s="14">
        <f t="shared" si="30"/>
        <v>2914.4398233488891</v>
      </c>
      <c r="BD46" s="14">
        <f t="shared" si="31"/>
        <v>23667.274682524112</v>
      </c>
      <c r="BE46" s="14">
        <f>BD46-$AX$40-SUM($N$41:N46)</f>
        <v>815.14960848166083</v>
      </c>
      <c r="BF46" s="15">
        <f t="shared" si="18"/>
        <v>154.87842561151555</v>
      </c>
      <c r="BG46" s="34">
        <f t="shared" si="45"/>
        <v>23512.396256912598</v>
      </c>
      <c r="BH46" s="32">
        <f t="shared" si="6"/>
        <v>738.85292595052306</v>
      </c>
    </row>
    <row r="47" spans="1:6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5"/>
      <c r="M47" s="12">
        <v>44</v>
      </c>
      <c r="N47" s="15">
        <f t="shared" si="53"/>
        <v>500</v>
      </c>
      <c r="O47" s="15">
        <f t="shared" si="33"/>
        <v>22000</v>
      </c>
      <c r="P47" s="15">
        <f t="shared" si="8"/>
        <v>0</v>
      </c>
      <c r="Q47" s="15">
        <f t="shared" si="19"/>
        <v>0</v>
      </c>
      <c r="R47" s="14">
        <f t="shared" si="20"/>
        <v>23572.275717237128</v>
      </c>
      <c r="S47" s="15">
        <f t="shared" si="34"/>
        <v>137.50494168388326</v>
      </c>
      <c r="T47" s="15">
        <f t="shared" si="21"/>
        <v>3005.0677304230603</v>
      </c>
      <c r="U47" s="15">
        <f t="shared" si="35"/>
        <v>23709.780658921012</v>
      </c>
      <c r="V47" s="15">
        <f t="shared" si="54"/>
        <v>10</v>
      </c>
      <c r="W47" s="15">
        <f t="shared" si="36"/>
        <v>440</v>
      </c>
      <c r="X47" s="15">
        <f t="shared" si="37"/>
        <v>1.9758150549100844</v>
      </c>
      <c r="Y47" s="14">
        <f t="shared" si="38"/>
        <v>43.179961316912305</v>
      </c>
      <c r="Z47" s="15">
        <f t="shared" si="39"/>
        <v>39.516301098201687</v>
      </c>
      <c r="AA47" s="14">
        <f t="shared" si="40"/>
        <v>863.5992263382459</v>
      </c>
      <c r="AB47" s="15">
        <f t="shared" si="41"/>
        <v>23658.288542767899</v>
      </c>
      <c r="AC47" s="15">
        <f t="shared" si="1"/>
        <v>1346.7791876551582</v>
      </c>
      <c r="AD47" s="20">
        <f t="shared" si="2"/>
        <v>6.1217235802507194E-2</v>
      </c>
      <c r="AE47" s="28"/>
      <c r="AF47" s="14">
        <f t="shared" si="55"/>
        <v>0</v>
      </c>
      <c r="AG47" s="14">
        <f t="shared" si="3"/>
        <v>1346.7791876551582</v>
      </c>
      <c r="AH47" s="26">
        <f t="shared" si="4"/>
        <v>6.1217235802507194E-2</v>
      </c>
      <c r="AI47" s="29">
        <f t="shared" si="10"/>
        <v>1658.2885427678993</v>
      </c>
      <c r="AJ47" s="29">
        <f t="shared" si="11"/>
        <v>315.07482312590088</v>
      </c>
      <c r="AK47" s="81">
        <f t="shared" si="12"/>
        <v>23343.213719641997</v>
      </c>
      <c r="AL47" s="28">
        <v>44</v>
      </c>
      <c r="AM47" s="14">
        <f t="shared" si="13"/>
        <v>24508.652439035817</v>
      </c>
      <c r="AN47" s="15">
        <f t="shared" si="22"/>
        <v>10</v>
      </c>
      <c r="AO47" s="15">
        <f t="shared" si="23"/>
        <v>440</v>
      </c>
      <c r="AP47" s="15">
        <f t="shared" si="42"/>
        <v>24498.652439035817</v>
      </c>
      <c r="AQ47" s="15">
        <f t="shared" si="24"/>
        <v>142.9088058943756</v>
      </c>
      <c r="AR47" s="15">
        <f t="shared" si="43"/>
        <v>3081.5612449301912</v>
      </c>
      <c r="AS47" s="15">
        <f t="shared" si="25"/>
        <v>24641.561244930192</v>
      </c>
      <c r="AT47" s="15">
        <f t="shared" si="14"/>
        <v>501.89663653673642</v>
      </c>
      <c r="AU47" s="85">
        <f t="shared" si="26"/>
        <v>24139.664608393454</v>
      </c>
      <c r="AV47" s="32">
        <f t="shared" si="5"/>
        <v>796.45088875145666</v>
      </c>
      <c r="AW47" s="36">
        <v>44</v>
      </c>
      <c r="AX47" s="14">
        <f t="shared" si="56"/>
        <v>24167.274682524112</v>
      </c>
      <c r="AY47" s="15">
        <f t="shared" si="27"/>
        <v>10</v>
      </c>
      <c r="AZ47" s="14">
        <f t="shared" si="28"/>
        <v>440</v>
      </c>
      <c r="BA47" s="14">
        <f t="shared" si="29"/>
        <v>24157.274682524112</v>
      </c>
      <c r="BB47" s="15">
        <f t="shared" si="16"/>
        <v>140.91743564805734</v>
      </c>
      <c r="BC47" s="14">
        <f t="shared" si="30"/>
        <v>3055.3572589969463</v>
      </c>
      <c r="BD47" s="14">
        <f t="shared" si="31"/>
        <v>24298.19211817217</v>
      </c>
      <c r="BE47" s="14">
        <f>BD47-$AX$40-SUM($N$41:N47)</f>
        <v>946.06704412971885</v>
      </c>
      <c r="BF47" s="15">
        <f t="shared" si="18"/>
        <v>179.75273838464659</v>
      </c>
      <c r="BG47" s="34">
        <f t="shared" si="45"/>
        <v>24118.439379787524</v>
      </c>
      <c r="BH47" s="32">
        <f t="shared" si="6"/>
        <v>775.22566014552649</v>
      </c>
    </row>
    <row r="48" spans="1:6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5"/>
      <c r="M48" s="12">
        <v>45</v>
      </c>
      <c r="N48" s="15">
        <f t="shared" si="53"/>
        <v>500</v>
      </c>
      <c r="O48" s="15">
        <f t="shared" si="33"/>
        <v>22500</v>
      </c>
      <c r="P48" s="15">
        <f t="shared" si="8"/>
        <v>0</v>
      </c>
      <c r="Q48" s="15">
        <f t="shared" si="19"/>
        <v>0</v>
      </c>
      <c r="R48" s="14">
        <f t="shared" si="20"/>
        <v>24158.288542767899</v>
      </c>
      <c r="S48" s="15">
        <f t="shared" si="34"/>
        <v>140.92334983281276</v>
      </c>
      <c r="T48" s="15">
        <f t="shared" si="21"/>
        <v>3145.9910802558729</v>
      </c>
      <c r="U48" s="15">
        <f t="shared" si="35"/>
        <v>24299.211892600713</v>
      </c>
      <c r="V48" s="15">
        <f t="shared" si="54"/>
        <v>10</v>
      </c>
      <c r="W48" s="15">
        <f t="shared" si="36"/>
        <v>450</v>
      </c>
      <c r="X48" s="15">
        <f t="shared" si="37"/>
        <v>2.0249343243833926</v>
      </c>
      <c r="Y48" s="14">
        <f t="shared" si="38"/>
        <v>45.2048956412957</v>
      </c>
      <c r="Z48" s="15">
        <f t="shared" si="39"/>
        <v>40.498686487667861</v>
      </c>
      <c r="AA48" s="14">
        <f t="shared" si="40"/>
        <v>904.0979128259138</v>
      </c>
      <c r="AB48" s="15">
        <f t="shared" si="41"/>
        <v>24246.688271788662</v>
      </c>
      <c r="AC48" s="15">
        <f t="shared" si="1"/>
        <v>1399.3028084672096</v>
      </c>
      <c r="AD48" s="20">
        <f t="shared" si="2"/>
        <v>6.2191235931875984E-2</v>
      </c>
      <c r="AE48" s="28"/>
      <c r="AF48" s="14">
        <f t="shared" si="55"/>
        <v>0</v>
      </c>
      <c r="AG48" s="14">
        <f t="shared" si="3"/>
        <v>1399.3028084672096</v>
      </c>
      <c r="AH48" s="26">
        <f t="shared" si="4"/>
        <v>6.2191235931875984E-2</v>
      </c>
      <c r="AI48" s="29">
        <f t="shared" si="10"/>
        <v>1746.688271788662</v>
      </c>
      <c r="AJ48" s="29">
        <f t="shared" si="11"/>
        <v>331.87077163984577</v>
      </c>
      <c r="AK48" s="81">
        <f t="shared" si="12"/>
        <v>23914.817500148816</v>
      </c>
      <c r="AL48" s="28">
        <v>45</v>
      </c>
      <c r="AM48" s="14">
        <f t="shared" si="13"/>
        <v>25141.561244930192</v>
      </c>
      <c r="AN48" s="15">
        <f t="shared" si="22"/>
        <v>10</v>
      </c>
      <c r="AO48" s="15">
        <f t="shared" si="23"/>
        <v>450</v>
      </c>
      <c r="AP48" s="15">
        <f t="shared" si="42"/>
        <v>25131.561244930192</v>
      </c>
      <c r="AQ48" s="15">
        <f t="shared" si="24"/>
        <v>146.60077392875948</v>
      </c>
      <c r="AR48" s="15">
        <f t="shared" si="43"/>
        <v>3228.1620188589504</v>
      </c>
      <c r="AS48" s="15">
        <f t="shared" si="25"/>
        <v>25278.162018858951</v>
      </c>
      <c r="AT48" s="15">
        <f t="shared" si="14"/>
        <v>527.85078358320072</v>
      </c>
      <c r="AU48" s="85">
        <f t="shared" si="26"/>
        <v>24750.311235275749</v>
      </c>
      <c r="AV48" s="32">
        <f t="shared" si="5"/>
        <v>835.49373512693273</v>
      </c>
      <c r="AW48" s="36">
        <v>45</v>
      </c>
      <c r="AX48" s="14">
        <f t="shared" si="56"/>
        <v>24798.19211817217</v>
      </c>
      <c r="AY48" s="15">
        <f t="shared" si="27"/>
        <v>10</v>
      </c>
      <c r="AZ48" s="14">
        <f t="shared" si="28"/>
        <v>450</v>
      </c>
      <c r="BA48" s="14">
        <f t="shared" si="29"/>
        <v>24788.19211817217</v>
      </c>
      <c r="BB48" s="15">
        <f t="shared" si="16"/>
        <v>144.59778735600435</v>
      </c>
      <c r="BC48" s="14">
        <f t="shared" si="30"/>
        <v>3199.9550463529504</v>
      </c>
      <c r="BD48" s="14">
        <f t="shared" si="31"/>
        <v>24932.789905528174</v>
      </c>
      <c r="BE48" s="14">
        <f>BD48-$AX$40-SUM($N$41:N48)</f>
        <v>1080.664831485723</v>
      </c>
      <c r="BF48" s="15">
        <f t="shared" si="18"/>
        <v>205.32631798228738</v>
      </c>
      <c r="BG48" s="34">
        <f t="shared" si="45"/>
        <v>24727.463587545888</v>
      </c>
      <c r="BH48" s="32">
        <f t="shared" si="6"/>
        <v>812.64608739707182</v>
      </c>
    </row>
    <row r="49" spans="1:6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5"/>
      <c r="M49" s="12">
        <v>46</v>
      </c>
      <c r="N49" s="15">
        <f t="shared" si="53"/>
        <v>500</v>
      </c>
      <c r="O49" s="15">
        <f t="shared" si="33"/>
        <v>23000</v>
      </c>
      <c r="P49" s="15">
        <f t="shared" si="8"/>
        <v>0</v>
      </c>
      <c r="Q49" s="15">
        <f t="shared" si="19"/>
        <v>0</v>
      </c>
      <c r="R49" s="14">
        <f t="shared" si="20"/>
        <v>24746.688271788662</v>
      </c>
      <c r="S49" s="15">
        <f t="shared" si="34"/>
        <v>144.35568158543387</v>
      </c>
      <c r="T49" s="15">
        <f t="shared" si="21"/>
        <v>3290.3467618413069</v>
      </c>
      <c r="U49" s="15">
        <f t="shared" si="35"/>
        <v>24891.043953374097</v>
      </c>
      <c r="V49" s="15">
        <f t="shared" si="54"/>
        <v>10</v>
      </c>
      <c r="W49" s="15">
        <f t="shared" si="36"/>
        <v>460</v>
      </c>
      <c r="X49" s="15">
        <f t="shared" si="37"/>
        <v>2.074253662781175</v>
      </c>
      <c r="Y49" s="14">
        <f t="shared" si="38"/>
        <v>47.279149304076874</v>
      </c>
      <c r="Z49" s="15">
        <f t="shared" si="39"/>
        <v>41.485073255623497</v>
      </c>
      <c r="AA49" s="14">
        <f t="shared" si="40"/>
        <v>945.58298608153734</v>
      </c>
      <c r="AB49" s="15">
        <f t="shared" si="41"/>
        <v>24837.484626455695</v>
      </c>
      <c r="AC49" s="15">
        <f t="shared" si="1"/>
        <v>1452.8621353856142</v>
      </c>
      <c r="AD49" s="20">
        <f t="shared" si="2"/>
        <v>6.3167918929809316E-2</v>
      </c>
      <c r="AE49" s="28"/>
      <c r="AF49" s="14">
        <f t="shared" si="55"/>
        <v>0</v>
      </c>
      <c r="AG49" s="14">
        <f t="shared" si="3"/>
        <v>1452.8621353856142</v>
      </c>
      <c r="AH49" s="26">
        <f t="shared" si="4"/>
        <v>6.3167918929809316E-2</v>
      </c>
      <c r="AI49" s="29">
        <f t="shared" si="10"/>
        <v>1837.4846264556945</v>
      </c>
      <c r="AJ49" s="29">
        <f t="shared" si="11"/>
        <v>349.12207902658196</v>
      </c>
      <c r="AK49" s="81">
        <f t="shared" si="12"/>
        <v>24488.362547429111</v>
      </c>
      <c r="AL49" s="28">
        <v>46</v>
      </c>
      <c r="AM49" s="14">
        <f t="shared" si="13"/>
        <v>25778.162018858951</v>
      </c>
      <c r="AN49" s="15">
        <f t="shared" si="22"/>
        <v>10</v>
      </c>
      <c r="AO49" s="15">
        <f t="shared" si="23"/>
        <v>460</v>
      </c>
      <c r="AP49" s="15">
        <f t="shared" si="42"/>
        <v>25768.162018858951</v>
      </c>
      <c r="AQ49" s="15">
        <f t="shared" si="24"/>
        <v>150.31427844334391</v>
      </c>
      <c r="AR49" s="15">
        <f t="shared" si="43"/>
        <v>3378.4762973022944</v>
      </c>
      <c r="AS49" s="15">
        <f t="shared" si="25"/>
        <v>25918.476297302295</v>
      </c>
      <c r="AT49" s="15">
        <f t="shared" si="14"/>
        <v>554.51049648743606</v>
      </c>
      <c r="AU49" s="85">
        <f t="shared" si="26"/>
        <v>25363.965800814858</v>
      </c>
      <c r="AV49" s="32">
        <f t="shared" si="5"/>
        <v>875.60325338574694</v>
      </c>
      <c r="AW49" s="36">
        <v>46</v>
      </c>
      <c r="AX49" s="14">
        <f t="shared" si="56"/>
        <v>25432.789905528174</v>
      </c>
      <c r="AY49" s="15">
        <f t="shared" si="27"/>
        <v>10</v>
      </c>
      <c r="AZ49" s="14">
        <f t="shared" si="28"/>
        <v>460</v>
      </c>
      <c r="BA49" s="14">
        <f t="shared" si="29"/>
        <v>25422.789905528174</v>
      </c>
      <c r="BB49" s="15">
        <f t="shared" si="16"/>
        <v>148.2996077822477</v>
      </c>
      <c r="BC49" s="14">
        <f t="shared" si="30"/>
        <v>3348.2546541351981</v>
      </c>
      <c r="BD49" s="14">
        <f t="shared" si="31"/>
        <v>25571.08951331042</v>
      </c>
      <c r="BE49" s="14">
        <f>BD49-$AX$40-SUM($N$41:N49)</f>
        <v>1218.9644392679693</v>
      </c>
      <c r="BF49" s="15">
        <f t="shared" si="18"/>
        <v>231.60324346091417</v>
      </c>
      <c r="BG49" s="34">
        <f t="shared" si="45"/>
        <v>25339.486269849505</v>
      </c>
      <c r="BH49" s="32">
        <f t="shared" si="6"/>
        <v>851.12372242039419</v>
      </c>
    </row>
    <row r="50" spans="1:6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5"/>
      <c r="M50" s="12">
        <v>47</v>
      </c>
      <c r="N50" s="15">
        <f t="shared" si="53"/>
        <v>500</v>
      </c>
      <c r="O50" s="15">
        <f t="shared" si="33"/>
        <v>23500</v>
      </c>
      <c r="P50" s="15">
        <f t="shared" si="8"/>
        <v>0</v>
      </c>
      <c r="Q50" s="15">
        <f t="shared" si="19"/>
        <v>0</v>
      </c>
      <c r="R50" s="14">
        <f t="shared" si="20"/>
        <v>25337.484626455695</v>
      </c>
      <c r="S50" s="15">
        <f t="shared" si="34"/>
        <v>147.80199365432489</v>
      </c>
      <c r="T50" s="15">
        <f t="shared" si="21"/>
        <v>3438.148755495632</v>
      </c>
      <c r="U50" s="15">
        <f t="shared" si="35"/>
        <v>25485.286620110019</v>
      </c>
      <c r="V50" s="15">
        <f t="shared" si="54"/>
        <v>10</v>
      </c>
      <c r="W50" s="15">
        <f t="shared" si="36"/>
        <v>470</v>
      </c>
      <c r="X50" s="15">
        <f t="shared" si="37"/>
        <v>2.1237738850091685</v>
      </c>
      <c r="Y50" s="14">
        <f t="shared" si="38"/>
        <v>49.402923189086046</v>
      </c>
      <c r="Z50" s="15">
        <f t="shared" si="39"/>
        <v>42.475477700183369</v>
      </c>
      <c r="AA50" s="14">
        <f t="shared" si="40"/>
        <v>988.05846378172066</v>
      </c>
      <c r="AB50" s="15">
        <f t="shared" si="41"/>
        <v>25430.687368524825</v>
      </c>
      <c r="AC50" s="15">
        <f t="shared" si="1"/>
        <v>1507.4613869708069</v>
      </c>
      <c r="AD50" s="20">
        <f t="shared" si="2"/>
        <v>6.4147293062587527E-2</v>
      </c>
      <c r="AE50" s="28"/>
      <c r="AF50" s="14">
        <f t="shared" si="55"/>
        <v>0</v>
      </c>
      <c r="AG50" s="14">
        <f t="shared" si="3"/>
        <v>1507.4613869708069</v>
      </c>
      <c r="AH50" s="26">
        <f t="shared" si="4"/>
        <v>6.4147293062587527E-2</v>
      </c>
      <c r="AI50" s="29">
        <f t="shared" si="10"/>
        <v>1930.6873685248247</v>
      </c>
      <c r="AJ50" s="29">
        <f t="shared" si="11"/>
        <v>366.83060001971671</v>
      </c>
      <c r="AK50" s="81">
        <f t="shared" si="12"/>
        <v>25063.856768505109</v>
      </c>
      <c r="AL50" s="28">
        <v>47</v>
      </c>
      <c r="AM50" s="14">
        <f t="shared" si="13"/>
        <v>26418.476297302295</v>
      </c>
      <c r="AN50" s="15">
        <f t="shared" si="22"/>
        <v>10</v>
      </c>
      <c r="AO50" s="15">
        <f t="shared" si="23"/>
        <v>470</v>
      </c>
      <c r="AP50" s="15">
        <f t="shared" si="42"/>
        <v>26408.476297302295</v>
      </c>
      <c r="AQ50" s="15">
        <f t="shared" si="24"/>
        <v>154.04944506759674</v>
      </c>
      <c r="AR50" s="15">
        <f t="shared" si="43"/>
        <v>3532.5257423698913</v>
      </c>
      <c r="AS50" s="15">
        <f t="shared" si="25"/>
        <v>26562.525742369893</v>
      </c>
      <c r="AT50" s="15">
        <f t="shared" si="14"/>
        <v>581.87989105027975</v>
      </c>
      <c r="AU50" s="85">
        <f t="shared" si="26"/>
        <v>25980.645851319612</v>
      </c>
      <c r="AV50" s="32">
        <f t="shared" si="5"/>
        <v>916.78908281450276</v>
      </c>
      <c r="AW50" s="36">
        <v>47</v>
      </c>
      <c r="AX50" s="14">
        <f t="shared" si="56"/>
        <v>26071.08951331042</v>
      </c>
      <c r="AY50" s="15">
        <f t="shared" si="27"/>
        <v>10</v>
      </c>
      <c r="AZ50" s="14">
        <f t="shared" si="28"/>
        <v>470</v>
      </c>
      <c r="BA50" s="14">
        <f t="shared" si="29"/>
        <v>26061.08951331042</v>
      </c>
      <c r="BB50" s="15">
        <f t="shared" si="16"/>
        <v>152.02302216097746</v>
      </c>
      <c r="BC50" s="14">
        <f t="shared" si="30"/>
        <v>3500.2776762961757</v>
      </c>
      <c r="BD50" s="14">
        <f t="shared" si="31"/>
        <v>26213.112535471399</v>
      </c>
      <c r="BE50" s="14">
        <f>BD50-$AX$40-SUM($N$41:N50)</f>
        <v>1360.9874614289474</v>
      </c>
      <c r="BF50" s="15">
        <f t="shared" si="18"/>
        <v>258.58761767150003</v>
      </c>
      <c r="BG50" s="34">
        <f t="shared" si="45"/>
        <v>25954.524917799899</v>
      </c>
      <c r="BH50" s="32">
        <f t="shared" si="6"/>
        <v>890.66814929479006</v>
      </c>
    </row>
    <row r="51" spans="1:6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5"/>
      <c r="M51" s="12">
        <v>48</v>
      </c>
      <c r="N51" s="15">
        <f t="shared" si="53"/>
        <v>500</v>
      </c>
      <c r="O51" s="15">
        <f t="shared" si="33"/>
        <v>24000</v>
      </c>
      <c r="P51" s="15">
        <f t="shared" si="8"/>
        <v>0</v>
      </c>
      <c r="Q51" s="15">
        <f t="shared" si="19"/>
        <v>0</v>
      </c>
      <c r="R51" s="14">
        <f t="shared" si="20"/>
        <v>25930.687368524825</v>
      </c>
      <c r="S51" s="15">
        <f t="shared" si="34"/>
        <v>151.2623429830615</v>
      </c>
      <c r="T51" s="15">
        <f t="shared" si="21"/>
        <v>3589.4110984786935</v>
      </c>
      <c r="U51" s="15">
        <f t="shared" si="35"/>
        <v>26081.949711507885</v>
      </c>
      <c r="V51" s="15">
        <f t="shared" si="54"/>
        <v>10</v>
      </c>
      <c r="W51" s="15">
        <f t="shared" si="36"/>
        <v>480</v>
      </c>
      <c r="X51" s="15">
        <f t="shared" si="37"/>
        <v>2.1734958092923238</v>
      </c>
      <c r="Y51" s="14">
        <f t="shared" si="38"/>
        <v>51.576418998378372</v>
      </c>
      <c r="Z51" s="15">
        <f t="shared" si="39"/>
        <v>43.469916185846479</v>
      </c>
      <c r="AA51" s="14">
        <f t="shared" si="40"/>
        <v>1031.5283799675672</v>
      </c>
      <c r="AB51" s="15">
        <f t="shared" si="41"/>
        <v>26026.306299512744</v>
      </c>
      <c r="AC51" s="15">
        <f t="shared" si="1"/>
        <v>1563.1047989659455</v>
      </c>
      <c r="AD51" s="20">
        <f t="shared" si="2"/>
        <v>6.512936662358107E-2</v>
      </c>
      <c r="AE51" s="28"/>
      <c r="AF51" s="14">
        <f t="shared" si="55"/>
        <v>0</v>
      </c>
      <c r="AG51" s="14">
        <f t="shared" si="3"/>
        <v>1563.1047989659455</v>
      </c>
      <c r="AH51" s="26">
        <f t="shared" si="4"/>
        <v>6.512936662358107E-2</v>
      </c>
      <c r="AI51" s="29">
        <f t="shared" si="10"/>
        <v>2026.3062995127439</v>
      </c>
      <c r="AJ51" s="29">
        <f t="shared" si="11"/>
        <v>384.99819690742135</v>
      </c>
      <c r="AK51" s="81">
        <f t="shared" si="12"/>
        <v>25641.308102605322</v>
      </c>
      <c r="AL51" s="28">
        <v>48</v>
      </c>
      <c r="AM51" s="14">
        <f t="shared" si="13"/>
        <v>27062.525742369893</v>
      </c>
      <c r="AN51" s="15">
        <f t="shared" si="22"/>
        <v>10</v>
      </c>
      <c r="AO51" s="15">
        <f t="shared" si="23"/>
        <v>480</v>
      </c>
      <c r="AP51" s="15">
        <f t="shared" si="42"/>
        <v>27052.525742369893</v>
      </c>
      <c r="AQ51" s="15">
        <f t="shared" si="24"/>
        <v>157.80640016382441</v>
      </c>
      <c r="AR51" s="15">
        <f t="shared" si="43"/>
        <v>3690.3321425337158</v>
      </c>
      <c r="AS51" s="15">
        <f t="shared" si="25"/>
        <v>27210.332142533716</v>
      </c>
      <c r="AT51" s="15">
        <f t="shared" si="14"/>
        <v>609.96310708140606</v>
      </c>
      <c r="AU51" s="85">
        <f t="shared" si="26"/>
        <v>26600.36903545231</v>
      </c>
      <c r="AV51" s="32">
        <f t="shared" si="5"/>
        <v>959.06093284698727</v>
      </c>
      <c r="AW51" s="36">
        <v>48</v>
      </c>
      <c r="AX51" s="14">
        <f t="shared" si="56"/>
        <v>26713.112535471399</v>
      </c>
      <c r="AY51" s="15">
        <f t="shared" si="27"/>
        <v>10</v>
      </c>
      <c r="AZ51" s="14">
        <f t="shared" si="28"/>
        <v>480</v>
      </c>
      <c r="BA51" s="14">
        <f t="shared" si="29"/>
        <v>26703.112535471399</v>
      </c>
      <c r="BB51" s="15">
        <f t="shared" si="16"/>
        <v>155.7681564569165</v>
      </c>
      <c r="BC51" s="14">
        <f t="shared" si="30"/>
        <v>3656.0458327530923</v>
      </c>
      <c r="BD51" s="14">
        <f t="shared" si="31"/>
        <v>26858.880691928316</v>
      </c>
      <c r="BE51" s="14">
        <f>BD51-$AX$40-SUM($N$41:N51)</f>
        <v>1506.7556178858649</v>
      </c>
      <c r="BF51" s="15">
        <f t="shared" si="18"/>
        <v>286.28356739831435</v>
      </c>
      <c r="BG51" s="34">
        <f t="shared" si="45"/>
        <v>26572.597124530002</v>
      </c>
      <c r="BH51" s="32">
        <f t="shared" si="6"/>
        <v>931.28902192468013</v>
      </c>
    </row>
    <row r="52" spans="1:6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5" t="s">
        <v>61</v>
      </c>
      <c r="M52" s="16">
        <v>49</v>
      </c>
      <c r="N52" s="25">
        <f t="shared" ref="N52:N63" si="57">$N$40*(1+$K$8)</f>
        <v>500</v>
      </c>
      <c r="O52" s="17">
        <f t="shared" si="33"/>
        <v>24500</v>
      </c>
      <c r="P52" s="17">
        <f t="shared" si="8"/>
        <v>0</v>
      </c>
      <c r="Q52" s="17">
        <f t="shared" si="19"/>
        <v>0</v>
      </c>
      <c r="R52" s="17">
        <f t="shared" si="20"/>
        <v>26526.306299512744</v>
      </c>
      <c r="S52" s="17">
        <f t="shared" si="34"/>
        <v>154.73678674715768</v>
      </c>
      <c r="T52" s="17">
        <f t="shared" si="21"/>
        <v>3744.147885225851</v>
      </c>
      <c r="U52" s="17">
        <f t="shared" si="35"/>
        <v>26681.043086259902</v>
      </c>
      <c r="V52" s="25">
        <f t="shared" ref="V52:V63" si="58">$V$40*(1+$K$14)</f>
        <v>10</v>
      </c>
      <c r="W52" s="17">
        <f t="shared" si="36"/>
        <v>490</v>
      </c>
      <c r="X52" s="17">
        <f t="shared" si="37"/>
        <v>2.2234202571883253</v>
      </c>
      <c r="Y52" s="17">
        <f t="shared" si="38"/>
        <v>53.799839255566695</v>
      </c>
      <c r="Z52" s="17">
        <f t="shared" si="39"/>
        <v>44.468405143766503</v>
      </c>
      <c r="AA52" s="17">
        <f t="shared" si="40"/>
        <v>1075.9967851113336</v>
      </c>
      <c r="AB52" s="17">
        <f t="shared" si="41"/>
        <v>26624.351260858948</v>
      </c>
      <c r="AC52" s="17">
        <f t="shared" si="1"/>
        <v>1619.7966243669002</v>
      </c>
      <c r="AD52" s="19">
        <f t="shared" si="2"/>
        <v>6.6114147933342873E-2</v>
      </c>
      <c r="AE52" s="28"/>
      <c r="AF52" s="25">
        <f>AB52*$K$27</f>
        <v>0</v>
      </c>
      <c r="AG52" s="14">
        <f t="shared" si="3"/>
        <v>1619.7966243669002</v>
      </c>
      <c r="AH52" s="26">
        <f t="shared" si="4"/>
        <v>6.6114147933342873E-2</v>
      </c>
      <c r="AI52" s="29">
        <f t="shared" si="10"/>
        <v>2124.3512608589481</v>
      </c>
      <c r="AJ52" s="29">
        <f t="shared" si="11"/>
        <v>403.62673956320015</v>
      </c>
      <c r="AK52" s="81">
        <f t="shared" si="12"/>
        <v>26220.72452129575</v>
      </c>
      <c r="AL52" s="28">
        <v>49</v>
      </c>
      <c r="AM52" s="14">
        <f t="shared" si="13"/>
        <v>27710.332142533716</v>
      </c>
      <c r="AN52" s="15">
        <f t="shared" si="22"/>
        <v>10</v>
      </c>
      <c r="AO52" s="15">
        <f t="shared" si="23"/>
        <v>490</v>
      </c>
      <c r="AP52" s="15">
        <f t="shared" si="42"/>
        <v>27700.332142533716</v>
      </c>
      <c r="AQ52" s="15">
        <f t="shared" si="24"/>
        <v>161.58527083144671</v>
      </c>
      <c r="AR52" s="15">
        <f t="shared" si="43"/>
        <v>3851.9174133651627</v>
      </c>
      <c r="AS52" s="15">
        <f t="shared" si="25"/>
        <v>27861.917413365161</v>
      </c>
      <c r="AT52" s="15">
        <f t="shared" si="14"/>
        <v>638.76430853938064</v>
      </c>
      <c r="AU52" s="85">
        <f t="shared" si="26"/>
        <v>27223.153104825782</v>
      </c>
      <c r="AV52" s="17">
        <f t="shared" si="5"/>
        <v>1002.4285835300325</v>
      </c>
      <c r="AW52" s="36">
        <v>49</v>
      </c>
      <c r="AX52" s="25">
        <f>N52+BD51-BF51</f>
        <v>27072.597124530002</v>
      </c>
      <c r="AY52" s="15">
        <f t="shared" si="27"/>
        <v>10</v>
      </c>
      <c r="AZ52" s="14">
        <f t="shared" si="28"/>
        <v>490</v>
      </c>
      <c r="BA52" s="14">
        <f t="shared" si="29"/>
        <v>27062.597124530002</v>
      </c>
      <c r="BB52" s="15">
        <f t="shared" si="16"/>
        <v>157.86514989309168</v>
      </c>
      <c r="BC52" s="14">
        <f t="shared" si="30"/>
        <v>3813.910982646184</v>
      </c>
      <c r="BD52" s="14">
        <f t="shared" si="31"/>
        <v>27220.462274423095</v>
      </c>
      <c r="BE52" s="25">
        <f>BD52-AX52</f>
        <v>147.86514989309217</v>
      </c>
      <c r="BF52" s="15">
        <f t="shared" si="18"/>
        <v>28.094378479687514</v>
      </c>
      <c r="BG52" s="34">
        <f t="shared" si="45"/>
        <v>27192.367895943407</v>
      </c>
      <c r="BH52" s="17">
        <f t="shared" si="6"/>
        <v>971.64337464765777</v>
      </c>
    </row>
    <row r="53" spans="1:6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5"/>
      <c r="M53" s="12">
        <v>50</v>
      </c>
      <c r="N53" s="15">
        <f t="shared" si="57"/>
        <v>500</v>
      </c>
      <c r="O53" s="15">
        <f t="shared" si="33"/>
        <v>25000</v>
      </c>
      <c r="P53" s="15">
        <f t="shared" si="8"/>
        <v>0</v>
      </c>
      <c r="Q53" s="15">
        <f t="shared" si="19"/>
        <v>0</v>
      </c>
      <c r="R53" s="14">
        <f t="shared" si="20"/>
        <v>27124.351260858948</v>
      </c>
      <c r="S53" s="15">
        <f t="shared" si="34"/>
        <v>158.22538235501054</v>
      </c>
      <c r="T53" s="15">
        <f t="shared" si="21"/>
        <v>3902.3732675808615</v>
      </c>
      <c r="U53" s="15">
        <f t="shared" si="35"/>
        <v>27282.576643213957</v>
      </c>
      <c r="V53" s="15">
        <f t="shared" si="58"/>
        <v>10</v>
      </c>
      <c r="W53" s="15">
        <f t="shared" si="36"/>
        <v>500</v>
      </c>
      <c r="X53" s="15">
        <f t="shared" si="37"/>
        <v>2.273548053601163</v>
      </c>
      <c r="Y53" s="14">
        <f t="shared" si="38"/>
        <v>56.073387309167856</v>
      </c>
      <c r="Z53" s="15">
        <f t="shared" si="39"/>
        <v>45.470961072023265</v>
      </c>
      <c r="AA53" s="14">
        <f t="shared" si="40"/>
        <v>1121.4677461833569</v>
      </c>
      <c r="AB53" s="15">
        <f t="shared" si="41"/>
        <v>27224.832134088334</v>
      </c>
      <c r="AC53" s="15">
        <f t="shared" si="1"/>
        <v>1677.5411334925248</v>
      </c>
      <c r="AD53" s="20">
        <f t="shared" si="2"/>
        <v>6.7101645339700991E-2</v>
      </c>
      <c r="AE53" s="28"/>
      <c r="AF53" s="14">
        <f t="shared" ref="AF53:AF63" si="59">AB53*$K$27</f>
        <v>0</v>
      </c>
      <c r="AG53" s="14">
        <f t="shared" si="3"/>
        <v>1677.5411334925248</v>
      </c>
      <c r="AH53" s="26">
        <f t="shared" si="4"/>
        <v>6.7101645339700991E-2</v>
      </c>
      <c r="AI53" s="29">
        <f t="shared" si="10"/>
        <v>2224.832134088334</v>
      </c>
      <c r="AJ53" s="29">
        <f t="shared" si="11"/>
        <v>422.71810547678348</v>
      </c>
      <c r="AK53" s="81">
        <f t="shared" si="12"/>
        <v>26802.114028611551</v>
      </c>
      <c r="AL53" s="28">
        <v>50</v>
      </c>
      <c r="AM53" s="14">
        <f t="shared" si="13"/>
        <v>28361.917413365161</v>
      </c>
      <c r="AN53" s="15">
        <f t="shared" si="22"/>
        <v>10</v>
      </c>
      <c r="AO53" s="15">
        <f t="shared" si="23"/>
        <v>500</v>
      </c>
      <c r="AP53" s="15">
        <f t="shared" si="42"/>
        <v>28351.917413365161</v>
      </c>
      <c r="AQ53" s="15">
        <f t="shared" si="24"/>
        <v>165.38618491129679</v>
      </c>
      <c r="AR53" s="15">
        <f t="shared" si="43"/>
        <v>4017.3035982764595</v>
      </c>
      <c r="AS53" s="15">
        <f t="shared" si="25"/>
        <v>28517.30359827646</v>
      </c>
      <c r="AT53" s="15">
        <f t="shared" si="14"/>
        <v>668.28768367252735</v>
      </c>
      <c r="AU53" s="85">
        <f t="shared" si="26"/>
        <v>27849.015914603933</v>
      </c>
      <c r="AV53" s="32">
        <f t="shared" si="5"/>
        <v>1046.9018859923817</v>
      </c>
      <c r="AW53" s="36">
        <v>50</v>
      </c>
      <c r="AX53" s="14">
        <f t="shared" ref="AX53:AX63" si="60">N53+BD52</f>
        <v>27720.462274423095</v>
      </c>
      <c r="AY53" s="15">
        <f t="shared" si="27"/>
        <v>10</v>
      </c>
      <c r="AZ53" s="14">
        <f t="shared" si="28"/>
        <v>500</v>
      </c>
      <c r="BA53" s="14">
        <f t="shared" si="29"/>
        <v>27710.462274423095</v>
      </c>
      <c r="BB53" s="15">
        <f t="shared" si="16"/>
        <v>161.64436326746807</v>
      </c>
      <c r="BC53" s="14">
        <f t="shared" si="30"/>
        <v>3975.5553459136522</v>
      </c>
      <c r="BD53" s="14">
        <f t="shared" si="31"/>
        <v>27872.106637690562</v>
      </c>
      <c r="BE53" s="87">
        <f>BD53-AX52-N53</f>
        <v>299.50951316055944</v>
      </c>
      <c r="BF53" s="15">
        <f t="shared" si="18"/>
        <v>56.906807500506297</v>
      </c>
      <c r="BG53" s="34">
        <f t="shared" si="45"/>
        <v>27815.199830190057</v>
      </c>
      <c r="BH53" s="32">
        <f t="shared" si="6"/>
        <v>1013.0858015785052</v>
      </c>
    </row>
    <row r="54" spans="1:6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5"/>
      <c r="M54" s="12">
        <v>51</v>
      </c>
      <c r="N54" s="15">
        <f t="shared" si="57"/>
        <v>500</v>
      </c>
      <c r="O54" s="15">
        <f t="shared" si="33"/>
        <v>25500</v>
      </c>
      <c r="P54" s="15">
        <f t="shared" si="8"/>
        <v>0</v>
      </c>
      <c r="Q54" s="15">
        <f t="shared" si="19"/>
        <v>0</v>
      </c>
      <c r="R54" s="14">
        <f t="shared" si="20"/>
        <v>27724.832134088334</v>
      </c>
      <c r="S54" s="15">
        <f t="shared" si="34"/>
        <v>161.72818744884862</v>
      </c>
      <c r="T54" s="15">
        <f t="shared" si="21"/>
        <v>4064.10145502971</v>
      </c>
      <c r="U54" s="15">
        <f t="shared" si="35"/>
        <v>27886.560321537181</v>
      </c>
      <c r="V54" s="15">
        <f t="shared" si="58"/>
        <v>10</v>
      </c>
      <c r="W54" s="15">
        <f t="shared" si="36"/>
        <v>510</v>
      </c>
      <c r="X54" s="15">
        <f t="shared" si="37"/>
        <v>2.323880026794765</v>
      </c>
      <c r="Y54" s="14">
        <f t="shared" si="38"/>
        <v>58.397267335962624</v>
      </c>
      <c r="Z54" s="15">
        <f t="shared" si="39"/>
        <v>46.477600535895306</v>
      </c>
      <c r="AA54" s="14">
        <f t="shared" si="40"/>
        <v>1167.9453467192523</v>
      </c>
      <c r="AB54" s="15">
        <f t="shared" si="41"/>
        <v>27827.758840974493</v>
      </c>
      <c r="AC54" s="15">
        <f t="shared" si="1"/>
        <v>1736.3426140552149</v>
      </c>
      <c r="AD54" s="20">
        <f t="shared" si="2"/>
        <v>6.809186721785157E-2</v>
      </c>
      <c r="AE54" s="28"/>
      <c r="AF54" s="14">
        <f t="shared" si="59"/>
        <v>0</v>
      </c>
      <c r="AG54" s="14">
        <f t="shared" si="3"/>
        <v>1736.3426140552149</v>
      </c>
      <c r="AH54" s="26">
        <f t="shared" si="4"/>
        <v>6.809186721785157E-2</v>
      </c>
      <c r="AI54" s="29">
        <f t="shared" si="10"/>
        <v>2327.7588409744931</v>
      </c>
      <c r="AJ54" s="29">
        <f t="shared" si="11"/>
        <v>442.27417978515371</v>
      </c>
      <c r="AK54" s="81">
        <f t="shared" si="12"/>
        <v>27385.484661189341</v>
      </c>
      <c r="AL54" s="28">
        <v>51</v>
      </c>
      <c r="AM54" s="14">
        <f t="shared" si="13"/>
        <v>29017.30359827646</v>
      </c>
      <c r="AN54" s="15">
        <f t="shared" si="22"/>
        <v>10</v>
      </c>
      <c r="AO54" s="15">
        <f t="shared" si="23"/>
        <v>510</v>
      </c>
      <c r="AP54" s="15">
        <f t="shared" si="42"/>
        <v>29007.30359827646</v>
      </c>
      <c r="AQ54" s="15">
        <f t="shared" si="24"/>
        <v>169.20927098994602</v>
      </c>
      <c r="AR54" s="15">
        <f t="shared" si="43"/>
        <v>4186.5128692664057</v>
      </c>
      <c r="AS54" s="15">
        <f t="shared" si="25"/>
        <v>29176.512869266404</v>
      </c>
      <c r="AT54" s="15">
        <f t="shared" si="14"/>
        <v>698.5374451606167</v>
      </c>
      <c r="AU54" s="85">
        <f t="shared" si="26"/>
        <v>28477.975424105789</v>
      </c>
      <c r="AV54" s="32">
        <f t="shared" si="5"/>
        <v>1092.4907629164481</v>
      </c>
      <c r="AW54" s="36">
        <v>51</v>
      </c>
      <c r="AX54" s="14">
        <f t="shared" si="60"/>
        <v>28372.106637690562</v>
      </c>
      <c r="AY54" s="15">
        <f t="shared" si="27"/>
        <v>10</v>
      </c>
      <c r="AZ54" s="14">
        <f t="shared" si="28"/>
        <v>510</v>
      </c>
      <c r="BA54" s="14">
        <f t="shared" si="29"/>
        <v>28362.106637690562</v>
      </c>
      <c r="BB54" s="15">
        <f t="shared" si="16"/>
        <v>165.44562205319497</v>
      </c>
      <c r="BC54" s="14">
        <f t="shared" si="30"/>
        <v>4141.0009679668474</v>
      </c>
      <c r="BD54" s="14">
        <f t="shared" si="31"/>
        <v>28527.552259743756</v>
      </c>
      <c r="BE54" s="14">
        <f>BD54-$AX$52-SUM($N$53:N54)</f>
        <v>454.95513521375324</v>
      </c>
      <c r="BF54" s="15">
        <f t="shared" si="18"/>
        <v>86.441475690613117</v>
      </c>
      <c r="BG54" s="34">
        <f t="shared" si="45"/>
        <v>28441.110784053144</v>
      </c>
      <c r="BH54" s="32">
        <f t="shared" si="6"/>
        <v>1055.6261228638032</v>
      </c>
    </row>
    <row r="55" spans="1:6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5"/>
      <c r="M55" s="12">
        <v>52</v>
      </c>
      <c r="N55" s="15">
        <f t="shared" si="57"/>
        <v>500</v>
      </c>
      <c r="O55" s="15">
        <f t="shared" si="33"/>
        <v>26000</v>
      </c>
      <c r="P55" s="15">
        <f t="shared" si="8"/>
        <v>0</v>
      </c>
      <c r="Q55" s="15">
        <f t="shared" si="19"/>
        <v>0</v>
      </c>
      <c r="R55" s="14">
        <f t="shared" si="20"/>
        <v>28327.758840974493</v>
      </c>
      <c r="S55" s="15">
        <f t="shared" si="34"/>
        <v>165.24525990568455</v>
      </c>
      <c r="T55" s="15">
        <f t="shared" si="21"/>
        <v>4229.3467149353946</v>
      </c>
      <c r="U55" s="15">
        <f t="shared" si="35"/>
        <v>28493.004100880178</v>
      </c>
      <c r="V55" s="15">
        <f t="shared" si="58"/>
        <v>10</v>
      </c>
      <c r="W55" s="15">
        <f t="shared" si="36"/>
        <v>520</v>
      </c>
      <c r="X55" s="15">
        <f t="shared" si="37"/>
        <v>2.3744170084066814</v>
      </c>
      <c r="Y55" s="14">
        <f t="shared" si="38"/>
        <v>60.771684344369305</v>
      </c>
      <c r="Z55" s="15">
        <f t="shared" si="39"/>
        <v>47.488340168133632</v>
      </c>
      <c r="AA55" s="14">
        <f t="shared" si="40"/>
        <v>1215.4336868873859</v>
      </c>
      <c r="AB55" s="15">
        <f t="shared" si="41"/>
        <v>28433.141343703639</v>
      </c>
      <c r="AC55" s="15">
        <f t="shared" si="1"/>
        <v>1796.2053712317552</v>
      </c>
      <c r="AD55" s="20">
        <f t="shared" si="2"/>
        <v>6.9084821970452126E-2</v>
      </c>
      <c r="AE55" s="28"/>
      <c r="AF55" s="14">
        <f t="shared" si="59"/>
        <v>0</v>
      </c>
      <c r="AG55" s="14">
        <f t="shared" si="3"/>
        <v>1796.2053712317552</v>
      </c>
      <c r="AH55" s="26">
        <f t="shared" si="4"/>
        <v>6.9084821970452126E-2</v>
      </c>
      <c r="AI55" s="29">
        <f t="shared" si="10"/>
        <v>2433.141343703639</v>
      </c>
      <c r="AJ55" s="29">
        <f t="shared" si="11"/>
        <v>462.29685530369142</v>
      </c>
      <c r="AK55" s="81">
        <f t="shared" si="12"/>
        <v>27970.844488399947</v>
      </c>
      <c r="AL55" s="28">
        <v>52</v>
      </c>
      <c r="AM55" s="14">
        <f t="shared" si="13"/>
        <v>29676.512869266404</v>
      </c>
      <c r="AN55" s="15">
        <f t="shared" si="22"/>
        <v>10</v>
      </c>
      <c r="AO55" s="15">
        <f t="shared" si="23"/>
        <v>520</v>
      </c>
      <c r="AP55" s="15">
        <f t="shared" si="42"/>
        <v>29666.512869266404</v>
      </c>
      <c r="AQ55" s="15">
        <f t="shared" si="24"/>
        <v>173.05465840405404</v>
      </c>
      <c r="AR55" s="15">
        <f t="shared" si="43"/>
        <v>4359.5675276704596</v>
      </c>
      <c r="AS55" s="15">
        <f t="shared" si="25"/>
        <v>29839.567527670457</v>
      </c>
      <c r="AT55" s="15">
        <f t="shared" si="14"/>
        <v>729.51783025738678</v>
      </c>
      <c r="AU55" s="85">
        <f t="shared" si="26"/>
        <v>29110.049697413069</v>
      </c>
      <c r="AV55" s="32">
        <f t="shared" si="5"/>
        <v>1139.2052090131219</v>
      </c>
      <c r="AW55" s="36">
        <v>52</v>
      </c>
      <c r="AX55" s="14">
        <f t="shared" si="60"/>
        <v>29027.552259743756</v>
      </c>
      <c r="AY55" s="15">
        <f t="shared" si="27"/>
        <v>10</v>
      </c>
      <c r="AZ55" s="14">
        <f t="shared" si="28"/>
        <v>520</v>
      </c>
      <c r="BA55" s="14">
        <f t="shared" si="29"/>
        <v>29017.552259743756</v>
      </c>
      <c r="BB55" s="15">
        <f t="shared" si="16"/>
        <v>169.26905484850525</v>
      </c>
      <c r="BC55" s="14">
        <f t="shared" si="30"/>
        <v>4310.2700228153526</v>
      </c>
      <c r="BD55" s="14">
        <f t="shared" si="31"/>
        <v>29186.82131459226</v>
      </c>
      <c r="BE55" s="14">
        <f>BD55-$AX$52-SUM($N$53:N55)</f>
        <v>614.22419006225755</v>
      </c>
      <c r="BF55" s="15">
        <f t="shared" si="18"/>
        <v>116.70259611182894</v>
      </c>
      <c r="BG55" s="34">
        <f t="shared" si="45"/>
        <v>29070.118718480429</v>
      </c>
      <c r="BH55" s="32">
        <f t="shared" si="6"/>
        <v>1099.2742300804821</v>
      </c>
    </row>
    <row r="56" spans="1:6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5"/>
      <c r="M56" s="12">
        <v>53</v>
      </c>
      <c r="N56" s="15">
        <f t="shared" si="57"/>
        <v>500</v>
      </c>
      <c r="O56" s="15">
        <f t="shared" si="33"/>
        <v>26500</v>
      </c>
      <c r="P56" s="15">
        <f t="shared" si="8"/>
        <v>0</v>
      </c>
      <c r="Q56" s="15">
        <f t="shared" si="19"/>
        <v>0</v>
      </c>
      <c r="R56" s="14">
        <f t="shared" si="20"/>
        <v>28933.141343703639</v>
      </c>
      <c r="S56" s="15">
        <f t="shared" si="34"/>
        <v>168.77665783827123</v>
      </c>
      <c r="T56" s="15">
        <f t="shared" si="21"/>
        <v>4398.1233727736662</v>
      </c>
      <c r="U56" s="15">
        <f t="shared" si="35"/>
        <v>29101.918001541912</v>
      </c>
      <c r="V56" s="15">
        <f t="shared" si="58"/>
        <v>10</v>
      </c>
      <c r="W56" s="15">
        <f t="shared" si="36"/>
        <v>530</v>
      </c>
      <c r="X56" s="15">
        <f t="shared" si="37"/>
        <v>2.4251598334618261</v>
      </c>
      <c r="Y56" s="14">
        <f t="shared" si="38"/>
        <v>63.196844177831132</v>
      </c>
      <c r="Z56" s="15">
        <f t="shared" si="39"/>
        <v>48.503196669236523</v>
      </c>
      <c r="AA56" s="14">
        <f t="shared" si="40"/>
        <v>1263.9368835566224</v>
      </c>
      <c r="AB56" s="15">
        <f t="shared" si="41"/>
        <v>29040.989645039212</v>
      </c>
      <c r="AC56" s="15">
        <f t="shared" si="1"/>
        <v>1857.1337277344537</v>
      </c>
      <c r="AD56" s="20">
        <f t="shared" si="2"/>
        <v>7.0080518027715241E-2</v>
      </c>
      <c r="AE56" s="28"/>
      <c r="AF56" s="14">
        <f t="shared" si="59"/>
        <v>0</v>
      </c>
      <c r="AG56" s="14">
        <f t="shared" si="3"/>
        <v>1857.1337277344537</v>
      </c>
      <c r="AH56" s="26">
        <f t="shared" si="4"/>
        <v>7.0080518027715241E-2</v>
      </c>
      <c r="AI56" s="29">
        <f t="shared" si="10"/>
        <v>2540.9896450392116</v>
      </c>
      <c r="AJ56" s="29">
        <f t="shared" si="11"/>
        <v>482.78803255745021</v>
      </c>
      <c r="AK56" s="81">
        <f t="shared" si="12"/>
        <v>28558.20161248176</v>
      </c>
      <c r="AL56" s="28">
        <v>53</v>
      </c>
      <c r="AM56" s="14">
        <f t="shared" si="13"/>
        <v>30339.567527670457</v>
      </c>
      <c r="AN56" s="15">
        <f t="shared" si="22"/>
        <v>10</v>
      </c>
      <c r="AO56" s="15">
        <f t="shared" si="23"/>
        <v>530</v>
      </c>
      <c r="AP56" s="15">
        <f t="shared" si="42"/>
        <v>30329.567527670457</v>
      </c>
      <c r="AQ56" s="15">
        <f t="shared" si="24"/>
        <v>176.92247724474433</v>
      </c>
      <c r="AR56" s="15">
        <f t="shared" si="43"/>
        <v>4536.4900049152038</v>
      </c>
      <c r="AS56" s="15">
        <f t="shared" si="25"/>
        <v>30506.490004915202</v>
      </c>
      <c r="AT56" s="15">
        <f t="shared" si="14"/>
        <v>761.23310093388841</v>
      </c>
      <c r="AU56" s="85">
        <f t="shared" si="26"/>
        <v>29745.256903981313</v>
      </c>
      <c r="AV56" s="32">
        <f t="shared" si="5"/>
        <v>1187.0552914995533</v>
      </c>
      <c r="AW56" s="36">
        <v>53</v>
      </c>
      <c r="AX56" s="14">
        <f t="shared" si="60"/>
        <v>29686.82131459226</v>
      </c>
      <c r="AY56" s="15">
        <f t="shared" si="27"/>
        <v>10</v>
      </c>
      <c r="AZ56" s="14">
        <f t="shared" si="28"/>
        <v>530</v>
      </c>
      <c r="BA56" s="14">
        <f t="shared" si="29"/>
        <v>29676.82131459226</v>
      </c>
      <c r="BB56" s="15">
        <f t="shared" si="16"/>
        <v>173.11479100178818</v>
      </c>
      <c r="BC56" s="14">
        <f t="shared" si="30"/>
        <v>4483.3848138171406</v>
      </c>
      <c r="BD56" s="14">
        <f t="shared" si="31"/>
        <v>29849.93610559405</v>
      </c>
      <c r="BE56" s="14">
        <f>BD56-$AX$52-SUM($N$53:N56)</f>
        <v>777.3389810640474</v>
      </c>
      <c r="BF56" s="15">
        <f t="shared" si="18"/>
        <v>147.69440640216902</v>
      </c>
      <c r="BG56" s="34">
        <f t="shared" si="45"/>
        <v>29702.24169919188</v>
      </c>
      <c r="BH56" s="32">
        <f t="shared" si="6"/>
        <v>1144.0400867101198</v>
      </c>
    </row>
    <row r="57" spans="1:6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5"/>
      <c r="M57" s="12">
        <v>54</v>
      </c>
      <c r="N57" s="15">
        <f t="shared" si="57"/>
        <v>500</v>
      </c>
      <c r="O57" s="15">
        <f t="shared" si="33"/>
        <v>27000</v>
      </c>
      <c r="P57" s="15">
        <f t="shared" si="8"/>
        <v>0</v>
      </c>
      <c r="Q57" s="15">
        <f t="shared" si="19"/>
        <v>0</v>
      </c>
      <c r="R57" s="14">
        <f t="shared" si="20"/>
        <v>29540.989645039212</v>
      </c>
      <c r="S57" s="15">
        <f t="shared" si="34"/>
        <v>172.32243959606208</v>
      </c>
      <c r="T57" s="15">
        <f t="shared" si="21"/>
        <v>4570.4458123697286</v>
      </c>
      <c r="U57" s="15">
        <f t="shared" si="35"/>
        <v>29713.312084635272</v>
      </c>
      <c r="V57" s="15">
        <f t="shared" si="58"/>
        <v>10</v>
      </c>
      <c r="W57" s="15">
        <f t="shared" si="36"/>
        <v>540</v>
      </c>
      <c r="X57" s="15">
        <f t="shared" si="37"/>
        <v>2.4761093403862726</v>
      </c>
      <c r="Y57" s="14">
        <f t="shared" si="38"/>
        <v>65.672953518217398</v>
      </c>
      <c r="Z57" s="15">
        <f t="shared" si="39"/>
        <v>49.522186807725454</v>
      </c>
      <c r="AA57" s="14">
        <f t="shared" si="40"/>
        <v>1313.4590703643478</v>
      </c>
      <c r="AB57" s="15">
        <f t="shared" si="41"/>
        <v>29651.313788487161</v>
      </c>
      <c r="AC57" s="15">
        <f t="shared" si="1"/>
        <v>1919.1320238825651</v>
      </c>
      <c r="AD57" s="20">
        <f t="shared" si="2"/>
        <v>7.107896384750241E-2</v>
      </c>
      <c r="AE57" s="28"/>
      <c r="AF57" s="14">
        <f t="shared" si="59"/>
        <v>0</v>
      </c>
      <c r="AG57" s="14">
        <f t="shared" si="3"/>
        <v>1919.1320238825651</v>
      </c>
      <c r="AH57" s="26">
        <f t="shared" si="4"/>
        <v>7.107896384750241E-2</v>
      </c>
      <c r="AI57" s="29">
        <f t="shared" si="10"/>
        <v>2651.3137884871612</v>
      </c>
      <c r="AJ57" s="29">
        <f t="shared" si="11"/>
        <v>503.74961981256064</v>
      </c>
      <c r="AK57" s="81">
        <f t="shared" si="12"/>
        <v>29147.564168674602</v>
      </c>
      <c r="AL57" s="28">
        <v>54</v>
      </c>
      <c r="AM57" s="14">
        <f t="shared" si="13"/>
        <v>31006.490004915202</v>
      </c>
      <c r="AN57" s="15">
        <f t="shared" si="22"/>
        <v>10</v>
      </c>
      <c r="AO57" s="15">
        <f t="shared" si="23"/>
        <v>540</v>
      </c>
      <c r="AP57" s="15">
        <f t="shared" si="42"/>
        <v>30996.490004915202</v>
      </c>
      <c r="AQ57" s="15">
        <f t="shared" si="24"/>
        <v>180.81285836200536</v>
      </c>
      <c r="AR57" s="15">
        <f t="shared" si="43"/>
        <v>4717.3028632772093</v>
      </c>
      <c r="AS57" s="15">
        <f t="shared" si="25"/>
        <v>31177.302863277208</v>
      </c>
      <c r="AT57" s="15">
        <f t="shared" si="14"/>
        <v>793.68754402266939</v>
      </c>
      <c r="AU57" s="85">
        <f t="shared" si="26"/>
        <v>30383.615319254539</v>
      </c>
      <c r="AV57" s="32">
        <f t="shared" si="5"/>
        <v>1236.0511505799368</v>
      </c>
      <c r="AW57" s="36">
        <v>54</v>
      </c>
      <c r="AX57" s="14">
        <f t="shared" si="60"/>
        <v>30349.93610559405</v>
      </c>
      <c r="AY57" s="15">
        <f t="shared" si="27"/>
        <v>10</v>
      </c>
      <c r="AZ57" s="14">
        <f t="shared" si="28"/>
        <v>540</v>
      </c>
      <c r="BA57" s="14">
        <f t="shared" si="29"/>
        <v>30339.93610559405</v>
      </c>
      <c r="BB57" s="15">
        <f t="shared" si="16"/>
        <v>176.98296061596531</v>
      </c>
      <c r="BC57" s="14">
        <f t="shared" si="30"/>
        <v>4660.3677744331062</v>
      </c>
      <c r="BD57" s="14">
        <f t="shared" si="31"/>
        <v>30516.919066210015</v>
      </c>
      <c r="BE57" s="14">
        <f>BD57-$AX$52-SUM($N$53:N57)</f>
        <v>944.32194168001297</v>
      </c>
      <c r="BF57" s="15">
        <f t="shared" si="18"/>
        <v>179.42116891920247</v>
      </c>
      <c r="BG57" s="34">
        <f t="shared" si="45"/>
        <v>30337.497897290814</v>
      </c>
      <c r="BH57" s="32">
        <f t="shared" si="6"/>
        <v>1189.9337286162117</v>
      </c>
    </row>
    <row r="58" spans="1:6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5"/>
      <c r="M58" s="12">
        <v>55</v>
      </c>
      <c r="N58" s="15">
        <f t="shared" si="57"/>
        <v>500</v>
      </c>
      <c r="O58" s="15">
        <f t="shared" si="33"/>
        <v>27500</v>
      </c>
      <c r="P58" s="15">
        <f t="shared" si="8"/>
        <v>0</v>
      </c>
      <c r="Q58" s="15">
        <f t="shared" si="19"/>
        <v>0</v>
      </c>
      <c r="R58" s="14">
        <f t="shared" si="20"/>
        <v>30151.313788487161</v>
      </c>
      <c r="S58" s="15">
        <f t="shared" si="34"/>
        <v>175.88266376617514</v>
      </c>
      <c r="T58" s="15">
        <f t="shared" si="21"/>
        <v>4746.3284761359037</v>
      </c>
      <c r="U58" s="15">
        <f t="shared" si="35"/>
        <v>30327.196452253338</v>
      </c>
      <c r="V58" s="15">
        <f t="shared" si="58"/>
        <v>10</v>
      </c>
      <c r="W58" s="15">
        <f t="shared" si="36"/>
        <v>550</v>
      </c>
      <c r="X58" s="15">
        <f t="shared" si="37"/>
        <v>2.5272663710211116</v>
      </c>
      <c r="Y58" s="14">
        <f t="shared" si="38"/>
        <v>68.200219889238511</v>
      </c>
      <c r="Z58" s="15">
        <f t="shared" si="39"/>
        <v>50.545327420422232</v>
      </c>
      <c r="AA58" s="14">
        <f t="shared" si="40"/>
        <v>1364.0043977847699</v>
      </c>
      <c r="AB58" s="15">
        <f t="shared" si="41"/>
        <v>30264.123858461895</v>
      </c>
      <c r="AC58" s="15">
        <f t="shared" si="1"/>
        <v>1982.2046176740084</v>
      </c>
      <c r="AD58" s="20">
        <f t="shared" si="2"/>
        <v>7.2080167915418492E-2</v>
      </c>
      <c r="AE58" s="28"/>
      <c r="AF58" s="14">
        <f t="shared" si="59"/>
        <v>0</v>
      </c>
      <c r="AG58" s="14">
        <f t="shared" si="3"/>
        <v>1982.2046176740084</v>
      </c>
      <c r="AH58" s="26">
        <f t="shared" si="4"/>
        <v>7.2080167915418492E-2</v>
      </c>
      <c r="AI58" s="29">
        <f t="shared" si="10"/>
        <v>2764.123858461895</v>
      </c>
      <c r="AJ58" s="29">
        <f t="shared" si="11"/>
        <v>525.18353310776001</v>
      </c>
      <c r="AK58" s="81">
        <f t="shared" si="12"/>
        <v>29738.940325354135</v>
      </c>
      <c r="AL58" s="28">
        <v>55</v>
      </c>
      <c r="AM58" s="14">
        <f t="shared" si="13"/>
        <v>31677.302863277208</v>
      </c>
      <c r="AN58" s="15">
        <f t="shared" si="22"/>
        <v>10</v>
      </c>
      <c r="AO58" s="15">
        <f t="shared" si="23"/>
        <v>550</v>
      </c>
      <c r="AP58" s="15">
        <f t="shared" si="42"/>
        <v>31667.302863277208</v>
      </c>
      <c r="AQ58" s="15">
        <f t="shared" si="24"/>
        <v>184.72593336911709</v>
      </c>
      <c r="AR58" s="15">
        <f t="shared" si="43"/>
        <v>4902.0287966463266</v>
      </c>
      <c r="AS58" s="15">
        <f t="shared" si="25"/>
        <v>31852.028796646326</v>
      </c>
      <c r="AT58" s="15">
        <f t="shared" si="14"/>
        <v>826.88547136280192</v>
      </c>
      <c r="AU58" s="85">
        <f t="shared" si="26"/>
        <v>31025.143325283523</v>
      </c>
      <c r="AV58" s="32">
        <f t="shared" si="5"/>
        <v>1286.2029999293882</v>
      </c>
      <c r="AW58" s="36">
        <v>55</v>
      </c>
      <c r="AX58" s="14">
        <f t="shared" si="60"/>
        <v>31016.919066210015</v>
      </c>
      <c r="AY58" s="15">
        <f t="shared" si="27"/>
        <v>10</v>
      </c>
      <c r="AZ58" s="14">
        <f t="shared" si="28"/>
        <v>550</v>
      </c>
      <c r="BA58" s="14">
        <f t="shared" si="29"/>
        <v>31006.919066210015</v>
      </c>
      <c r="BB58" s="15">
        <f t="shared" si="16"/>
        <v>180.87369455289175</v>
      </c>
      <c r="BC58" s="14">
        <f t="shared" si="30"/>
        <v>4841.2414689859979</v>
      </c>
      <c r="BD58" s="14">
        <f t="shared" si="31"/>
        <v>31187.792760762906</v>
      </c>
      <c r="BE58" s="14">
        <f>BD58-$AX$52-SUM($N$53:N58)</f>
        <v>1115.1956362329038</v>
      </c>
      <c r="BF58" s="15">
        <f t="shared" si="18"/>
        <v>211.88717088425173</v>
      </c>
      <c r="BG58" s="34">
        <f t="shared" si="45"/>
        <v>30975.905589878654</v>
      </c>
      <c r="BH58" s="32">
        <f t="shared" si="6"/>
        <v>1236.9652645245187</v>
      </c>
    </row>
    <row r="59" spans="1:6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5"/>
      <c r="M59" s="12">
        <v>56</v>
      </c>
      <c r="N59" s="15">
        <f t="shared" si="57"/>
        <v>500</v>
      </c>
      <c r="O59" s="15">
        <f t="shared" si="33"/>
        <v>28000</v>
      </c>
      <c r="P59" s="15">
        <f t="shared" si="8"/>
        <v>0</v>
      </c>
      <c r="Q59" s="15">
        <f t="shared" si="19"/>
        <v>0</v>
      </c>
      <c r="R59" s="14">
        <f t="shared" si="20"/>
        <v>30764.123858461895</v>
      </c>
      <c r="S59" s="15">
        <f t="shared" si="34"/>
        <v>179.45738917436108</v>
      </c>
      <c r="T59" s="15">
        <f t="shared" si="21"/>
        <v>4925.7858653102649</v>
      </c>
      <c r="U59" s="15">
        <f t="shared" si="35"/>
        <v>30943.581247636255</v>
      </c>
      <c r="V59" s="15">
        <f t="shared" si="58"/>
        <v>10</v>
      </c>
      <c r="W59" s="15">
        <f t="shared" si="36"/>
        <v>560</v>
      </c>
      <c r="X59" s="15">
        <f t="shared" si="37"/>
        <v>2.5786317706363548</v>
      </c>
      <c r="Y59" s="14">
        <f t="shared" si="38"/>
        <v>70.77885165987486</v>
      </c>
      <c r="Z59" s="15">
        <f t="shared" si="39"/>
        <v>51.572635412727095</v>
      </c>
      <c r="AA59" s="14">
        <f t="shared" si="40"/>
        <v>1415.577033197497</v>
      </c>
      <c r="AB59" s="15">
        <f t="shared" si="41"/>
        <v>30879.429980452893</v>
      </c>
      <c r="AC59" s="15">
        <f t="shared" si="1"/>
        <v>2046.3558848573718</v>
      </c>
      <c r="AD59" s="20">
        <f t="shared" si="2"/>
        <v>7.3084138744906144E-2</v>
      </c>
      <c r="AE59" s="28"/>
      <c r="AF59" s="14">
        <f t="shared" si="59"/>
        <v>0</v>
      </c>
      <c r="AG59" s="14">
        <f t="shared" si="3"/>
        <v>2046.3558848573718</v>
      </c>
      <c r="AH59" s="26">
        <f t="shared" si="4"/>
        <v>7.3084138744906144E-2</v>
      </c>
      <c r="AI59" s="29">
        <f t="shared" si="10"/>
        <v>2879.4299804528928</v>
      </c>
      <c r="AJ59" s="29">
        <f t="shared" si="11"/>
        <v>547.09169628604968</v>
      </c>
      <c r="AK59" s="81">
        <f t="shared" si="12"/>
        <v>30332.338284166843</v>
      </c>
      <c r="AL59" s="28">
        <v>56</v>
      </c>
      <c r="AM59" s="14">
        <f t="shared" si="13"/>
        <v>32352.028796646326</v>
      </c>
      <c r="AN59" s="15">
        <f t="shared" si="22"/>
        <v>10</v>
      </c>
      <c r="AO59" s="15">
        <f t="shared" si="23"/>
        <v>560</v>
      </c>
      <c r="AP59" s="15">
        <f t="shared" si="42"/>
        <v>32342.028796646326</v>
      </c>
      <c r="AQ59" s="15">
        <f t="shared" si="24"/>
        <v>188.66183464710357</v>
      </c>
      <c r="AR59" s="15">
        <f t="shared" si="43"/>
        <v>5090.6906312934298</v>
      </c>
      <c r="AS59" s="15">
        <f t="shared" si="25"/>
        <v>32530.69063129343</v>
      </c>
      <c r="AT59" s="15">
        <f t="shared" si="14"/>
        <v>860.83121994575163</v>
      </c>
      <c r="AU59" s="85">
        <f t="shared" si="26"/>
        <v>31669.859411347679</v>
      </c>
      <c r="AV59" s="32">
        <f t="shared" si="5"/>
        <v>1337.5211271808366</v>
      </c>
      <c r="AW59" s="36">
        <v>56</v>
      </c>
      <c r="AX59" s="14">
        <f t="shared" si="60"/>
        <v>31687.792760762906</v>
      </c>
      <c r="AY59" s="15">
        <f t="shared" si="27"/>
        <v>10</v>
      </c>
      <c r="AZ59" s="14">
        <f t="shared" si="28"/>
        <v>560</v>
      </c>
      <c r="BA59" s="14">
        <f t="shared" si="29"/>
        <v>31677.792760762906</v>
      </c>
      <c r="BB59" s="15">
        <f t="shared" si="16"/>
        <v>184.78712443778363</v>
      </c>
      <c r="BC59" s="14">
        <f t="shared" si="30"/>
        <v>5026.0285934237818</v>
      </c>
      <c r="BD59" s="14">
        <f t="shared" si="31"/>
        <v>31862.579885200688</v>
      </c>
      <c r="BE59" s="14">
        <f>BD59-$AX$52-SUM($N$53:N59)</f>
        <v>1289.9827606706858</v>
      </c>
      <c r="BF59" s="15">
        <f t="shared" si="18"/>
        <v>245.0967245274303</v>
      </c>
      <c r="BG59" s="34">
        <f t="shared" si="45"/>
        <v>31617.483160673259</v>
      </c>
      <c r="BH59" s="32">
        <f t="shared" si="6"/>
        <v>1285.144876506416</v>
      </c>
    </row>
    <row r="60" spans="1: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5"/>
      <c r="M60" s="12">
        <v>57</v>
      </c>
      <c r="N60" s="15">
        <f t="shared" si="57"/>
        <v>500</v>
      </c>
      <c r="O60" s="15">
        <f t="shared" si="33"/>
        <v>28500</v>
      </c>
      <c r="P60" s="15">
        <f t="shared" si="8"/>
        <v>0</v>
      </c>
      <c r="Q60" s="15">
        <f t="shared" si="19"/>
        <v>0</v>
      </c>
      <c r="R60" s="14">
        <f t="shared" si="20"/>
        <v>31379.429980452893</v>
      </c>
      <c r="S60" s="15">
        <f t="shared" si="34"/>
        <v>183.04667488597522</v>
      </c>
      <c r="T60" s="15">
        <f t="shared" si="21"/>
        <v>5108.8325401962402</v>
      </c>
      <c r="U60" s="15">
        <f t="shared" si="35"/>
        <v>31562.476655338869</v>
      </c>
      <c r="V60" s="15">
        <f t="shared" si="58"/>
        <v>10</v>
      </c>
      <c r="W60" s="15">
        <f t="shared" si="36"/>
        <v>570</v>
      </c>
      <c r="X60" s="15">
        <f t="shared" si="37"/>
        <v>2.6302063879449058</v>
      </c>
      <c r="Y60" s="14">
        <f t="shared" si="38"/>
        <v>73.409058047819769</v>
      </c>
      <c r="Z60" s="15">
        <f t="shared" si="39"/>
        <v>52.604127758898116</v>
      </c>
      <c r="AA60" s="14">
        <f t="shared" si="40"/>
        <v>1468.1811609563952</v>
      </c>
      <c r="AB60" s="15">
        <f t="shared" si="41"/>
        <v>31497.242321192025</v>
      </c>
      <c r="AC60" s="15">
        <f t="shared" si="1"/>
        <v>2111.5902190042152</v>
      </c>
      <c r="AD60" s="20">
        <f t="shared" si="2"/>
        <v>7.409088487734089E-2</v>
      </c>
      <c r="AE60" s="28"/>
      <c r="AF60" s="14">
        <f t="shared" si="59"/>
        <v>0</v>
      </c>
      <c r="AG60" s="14">
        <f t="shared" si="3"/>
        <v>2111.5902190042152</v>
      </c>
      <c r="AH60" s="26">
        <f t="shared" si="4"/>
        <v>7.409088487734089E-2</v>
      </c>
      <c r="AI60" s="29">
        <f t="shared" si="10"/>
        <v>2997.242321192025</v>
      </c>
      <c r="AJ60" s="29">
        <f t="shared" si="11"/>
        <v>569.47604102648472</v>
      </c>
      <c r="AK60" s="81">
        <f t="shared" si="12"/>
        <v>30927.766280165539</v>
      </c>
      <c r="AL60" s="28">
        <v>57</v>
      </c>
      <c r="AM60" s="14">
        <f t="shared" si="13"/>
        <v>33030.69063129343</v>
      </c>
      <c r="AN60" s="15">
        <f t="shared" si="22"/>
        <v>10</v>
      </c>
      <c r="AO60" s="15">
        <f t="shared" si="23"/>
        <v>570</v>
      </c>
      <c r="AP60" s="15">
        <f t="shared" si="42"/>
        <v>33020.69063129343</v>
      </c>
      <c r="AQ60" s="15">
        <f t="shared" si="24"/>
        <v>192.6206953492117</v>
      </c>
      <c r="AR60" s="15">
        <f t="shared" si="43"/>
        <v>5283.3113266426417</v>
      </c>
      <c r="AS60" s="15">
        <f t="shared" si="25"/>
        <v>33213.311326642644</v>
      </c>
      <c r="AT60" s="15">
        <f t="shared" si="14"/>
        <v>895.52915206210241</v>
      </c>
      <c r="AU60" s="85">
        <f t="shared" si="26"/>
        <v>32317.782174580541</v>
      </c>
      <c r="AV60" s="32">
        <f t="shared" si="5"/>
        <v>1390.0158944150025</v>
      </c>
      <c r="AW60" s="36">
        <v>57</v>
      </c>
      <c r="AX60" s="14">
        <f t="shared" si="60"/>
        <v>32362.579885200688</v>
      </c>
      <c r="AY60" s="15">
        <f t="shared" si="27"/>
        <v>10</v>
      </c>
      <c r="AZ60" s="14">
        <f t="shared" si="28"/>
        <v>570</v>
      </c>
      <c r="BA60" s="14">
        <f t="shared" si="29"/>
        <v>32352.579885200688</v>
      </c>
      <c r="BB60" s="15">
        <f t="shared" si="16"/>
        <v>188.72338266367069</v>
      </c>
      <c r="BC60" s="14">
        <f t="shared" si="30"/>
        <v>5214.7519760874529</v>
      </c>
      <c r="BD60" s="14">
        <f t="shared" si="31"/>
        <v>32541.303267864358</v>
      </c>
      <c r="BE60" s="14">
        <f>BD60-$AX$52-SUM($N$53:N60)</f>
        <v>1468.7061433343551</v>
      </c>
      <c r="BF60" s="15">
        <f t="shared" si="18"/>
        <v>279.05416723352749</v>
      </c>
      <c r="BG60" s="34">
        <f t="shared" si="45"/>
        <v>32262.24910063083</v>
      </c>
      <c r="BH60" s="32">
        <f t="shared" si="6"/>
        <v>1334.4828204652913</v>
      </c>
    </row>
    <row r="61" spans="1:6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5"/>
      <c r="M61" s="12">
        <v>58</v>
      </c>
      <c r="N61" s="15">
        <f t="shared" si="57"/>
        <v>500</v>
      </c>
      <c r="O61" s="15">
        <f t="shared" si="33"/>
        <v>29000</v>
      </c>
      <c r="P61" s="15">
        <f t="shared" si="8"/>
        <v>0</v>
      </c>
      <c r="Q61" s="15">
        <f t="shared" si="19"/>
        <v>0</v>
      </c>
      <c r="R61" s="14">
        <f t="shared" si="20"/>
        <v>31997.242321192025</v>
      </c>
      <c r="S61" s="15">
        <f t="shared" si="34"/>
        <v>186.65058020695349</v>
      </c>
      <c r="T61" s="15">
        <f t="shared" si="21"/>
        <v>5295.4831204031934</v>
      </c>
      <c r="U61" s="15">
        <f t="shared" si="35"/>
        <v>32183.89290139898</v>
      </c>
      <c r="V61" s="15">
        <f t="shared" si="58"/>
        <v>10</v>
      </c>
      <c r="W61" s="15">
        <f t="shared" si="36"/>
        <v>580</v>
      </c>
      <c r="X61" s="15">
        <f t="shared" si="37"/>
        <v>2.6819910751165819</v>
      </c>
      <c r="Y61" s="14">
        <f t="shared" si="38"/>
        <v>76.091049122936354</v>
      </c>
      <c r="Z61" s="15">
        <f t="shared" si="39"/>
        <v>53.639821502331635</v>
      </c>
      <c r="AA61" s="14">
        <f t="shared" si="40"/>
        <v>1521.8209824587268</v>
      </c>
      <c r="AB61" s="15">
        <f t="shared" si="41"/>
        <v>32117.571088821529</v>
      </c>
      <c r="AC61" s="15">
        <f t="shared" si="1"/>
        <v>2177.9120315816631</v>
      </c>
      <c r="AD61" s="20">
        <f t="shared" si="2"/>
        <v>7.5100414882126307E-2</v>
      </c>
      <c r="AE61" s="28"/>
      <c r="AF61" s="14">
        <f t="shared" si="59"/>
        <v>0</v>
      </c>
      <c r="AG61" s="14">
        <f t="shared" si="3"/>
        <v>2177.9120315816631</v>
      </c>
      <c r="AH61" s="26">
        <f t="shared" si="4"/>
        <v>7.5100414882126307E-2</v>
      </c>
      <c r="AI61" s="29">
        <f t="shared" si="10"/>
        <v>3117.571088821529</v>
      </c>
      <c r="AJ61" s="29">
        <f t="shared" si="11"/>
        <v>592.33850687609049</v>
      </c>
      <c r="AK61" s="81">
        <f t="shared" si="12"/>
        <v>31525.232581945438</v>
      </c>
      <c r="AL61" s="28">
        <v>58</v>
      </c>
      <c r="AM61" s="14">
        <f t="shared" si="13"/>
        <v>33713.311326642644</v>
      </c>
      <c r="AN61" s="15">
        <f t="shared" si="22"/>
        <v>10</v>
      </c>
      <c r="AO61" s="15">
        <f t="shared" si="23"/>
        <v>580</v>
      </c>
      <c r="AP61" s="15">
        <f t="shared" si="42"/>
        <v>33703.311326642644</v>
      </c>
      <c r="AQ61" s="15">
        <f t="shared" si="24"/>
        <v>196.60264940541546</v>
      </c>
      <c r="AR61" s="15">
        <f t="shared" si="43"/>
        <v>5479.9139760480575</v>
      </c>
      <c r="AS61" s="15">
        <f t="shared" si="25"/>
        <v>33899.913976048061</v>
      </c>
      <c r="AT61" s="15">
        <f t="shared" si="14"/>
        <v>930.98365544913167</v>
      </c>
      <c r="AU61" s="85">
        <f t="shared" si="26"/>
        <v>32968.930320598927</v>
      </c>
      <c r="AV61" s="32">
        <f t="shared" si="5"/>
        <v>1443.6977386534891</v>
      </c>
      <c r="AW61" s="36">
        <v>58</v>
      </c>
      <c r="AX61" s="14">
        <f t="shared" si="60"/>
        <v>33041.303267864358</v>
      </c>
      <c r="AY61" s="15">
        <f t="shared" si="27"/>
        <v>10</v>
      </c>
      <c r="AZ61" s="14">
        <f t="shared" si="28"/>
        <v>580</v>
      </c>
      <c r="BA61" s="14">
        <f t="shared" si="29"/>
        <v>33031.303267864358</v>
      </c>
      <c r="BB61" s="15">
        <f t="shared" si="16"/>
        <v>192.68260239587542</v>
      </c>
      <c r="BC61" s="14">
        <f t="shared" si="30"/>
        <v>5407.4345784833286</v>
      </c>
      <c r="BD61" s="14">
        <f t="shared" si="31"/>
        <v>33223.985870260236</v>
      </c>
      <c r="BE61" s="14">
        <f>BD61-$AX$52-SUM($N$53:N61)</f>
        <v>1651.3887457302335</v>
      </c>
      <c r="BF61" s="15">
        <f t="shared" si="18"/>
        <v>313.76386168874438</v>
      </c>
      <c r="BG61" s="34">
        <f t="shared" si="45"/>
        <v>32910.222008571494</v>
      </c>
      <c r="BH61" s="32">
        <f t="shared" si="6"/>
        <v>1384.9894266260562</v>
      </c>
    </row>
    <row r="62" spans="1:6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5"/>
      <c r="M62" s="12">
        <v>59</v>
      </c>
      <c r="N62" s="15">
        <f t="shared" si="57"/>
        <v>500</v>
      </c>
      <c r="O62" s="15">
        <f t="shared" si="33"/>
        <v>29500</v>
      </c>
      <c r="P62" s="15">
        <f t="shared" si="8"/>
        <v>0</v>
      </c>
      <c r="Q62" s="15">
        <f t="shared" si="19"/>
        <v>0</v>
      </c>
      <c r="R62" s="14">
        <f t="shared" si="20"/>
        <v>32617.571088821529</v>
      </c>
      <c r="S62" s="15">
        <f t="shared" si="34"/>
        <v>190.26916468479226</v>
      </c>
      <c r="T62" s="15">
        <f t="shared" si="21"/>
        <v>5485.7522850879859</v>
      </c>
      <c r="U62" s="15">
        <f t="shared" si="35"/>
        <v>32807.840253506321</v>
      </c>
      <c r="V62" s="15">
        <f t="shared" si="58"/>
        <v>10</v>
      </c>
      <c r="W62" s="15">
        <f t="shared" si="36"/>
        <v>590</v>
      </c>
      <c r="X62" s="15">
        <f t="shared" si="37"/>
        <v>2.7339866877921932</v>
      </c>
      <c r="Y62" s="14">
        <f t="shared" si="38"/>
        <v>78.825035810728551</v>
      </c>
      <c r="Z62" s="15">
        <f t="shared" si="39"/>
        <v>54.67973375584387</v>
      </c>
      <c r="AA62" s="14">
        <f t="shared" si="40"/>
        <v>1576.5007162145707</v>
      </c>
      <c r="AB62" s="15">
        <f t="shared" si="41"/>
        <v>32740.42653306268</v>
      </c>
      <c r="AC62" s="15">
        <f t="shared" si="1"/>
        <v>2245.3257520252992</v>
      </c>
      <c r="AD62" s="20">
        <f t="shared" si="2"/>
        <v>7.6112737356789806E-2</v>
      </c>
      <c r="AE62" s="28"/>
      <c r="AF62" s="14">
        <f t="shared" si="59"/>
        <v>0</v>
      </c>
      <c r="AG62" s="14">
        <f t="shared" si="3"/>
        <v>2245.3257520252992</v>
      </c>
      <c r="AH62" s="26">
        <f t="shared" si="4"/>
        <v>7.6112737356789806E-2</v>
      </c>
      <c r="AI62" s="29">
        <f t="shared" si="10"/>
        <v>3240.4265330626804</v>
      </c>
      <c r="AJ62" s="29">
        <f t="shared" si="11"/>
        <v>615.6810412819093</v>
      </c>
      <c r="AK62" s="81">
        <f t="shared" si="12"/>
        <v>32124.74549178077</v>
      </c>
      <c r="AL62" s="28">
        <v>59</v>
      </c>
      <c r="AM62" s="14">
        <f t="shared" si="13"/>
        <v>34399.913976048061</v>
      </c>
      <c r="AN62" s="15">
        <f t="shared" si="22"/>
        <v>10</v>
      </c>
      <c r="AO62" s="15">
        <f t="shared" si="23"/>
        <v>590</v>
      </c>
      <c r="AP62" s="15">
        <f t="shared" si="42"/>
        <v>34389.913976048061</v>
      </c>
      <c r="AQ62" s="15">
        <f t="shared" si="24"/>
        <v>200.60783152694705</v>
      </c>
      <c r="AR62" s="15">
        <f t="shared" si="43"/>
        <v>5680.5218075750045</v>
      </c>
      <c r="AS62" s="15">
        <f t="shared" si="25"/>
        <v>34590.521807575009</v>
      </c>
      <c r="AT62" s="15">
        <f t="shared" si="14"/>
        <v>967.19914343925177</v>
      </c>
      <c r="AU62" s="85">
        <f t="shared" si="26"/>
        <v>33623.322664135754</v>
      </c>
      <c r="AV62" s="32">
        <f t="shared" si="5"/>
        <v>1498.5771723549842</v>
      </c>
      <c r="AW62" s="36">
        <v>59</v>
      </c>
      <c r="AX62" s="14">
        <f t="shared" si="60"/>
        <v>33723.985870260236</v>
      </c>
      <c r="AY62" s="15">
        <f t="shared" si="27"/>
        <v>10</v>
      </c>
      <c r="AZ62" s="14">
        <f t="shared" si="28"/>
        <v>590</v>
      </c>
      <c r="BA62" s="14">
        <f t="shared" si="29"/>
        <v>33713.985870260236</v>
      </c>
      <c r="BB62" s="15">
        <f t="shared" si="16"/>
        <v>196.66491757651806</v>
      </c>
      <c r="BC62" s="14">
        <f t="shared" si="30"/>
        <v>5604.0994960598464</v>
      </c>
      <c r="BD62" s="14">
        <f t="shared" si="31"/>
        <v>33910.650787836756</v>
      </c>
      <c r="BE62" s="14">
        <f>BD62-$AX$52-SUM($N$53:N62)</f>
        <v>1838.0536633067532</v>
      </c>
      <c r="BF62" s="15">
        <f t="shared" si="18"/>
        <v>349.2301960282831</v>
      </c>
      <c r="BG62" s="34">
        <f t="shared" si="45"/>
        <v>33561.42059180847</v>
      </c>
      <c r="BH62" s="32">
        <f t="shared" si="6"/>
        <v>1436.6751000277</v>
      </c>
    </row>
    <row r="63" spans="1:6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5"/>
      <c r="M63" s="12">
        <v>60</v>
      </c>
      <c r="N63" s="15">
        <f t="shared" si="57"/>
        <v>500</v>
      </c>
      <c r="O63" s="15">
        <f t="shared" si="33"/>
        <v>30000</v>
      </c>
      <c r="P63" s="15">
        <f t="shared" si="8"/>
        <v>0</v>
      </c>
      <c r="Q63" s="15">
        <f t="shared" si="19"/>
        <v>0</v>
      </c>
      <c r="R63" s="14">
        <f t="shared" si="20"/>
        <v>33240.42653306268</v>
      </c>
      <c r="S63" s="15">
        <f t="shared" si="34"/>
        <v>193.90248810953233</v>
      </c>
      <c r="T63" s="15">
        <f t="shared" si="21"/>
        <v>5679.6547731975179</v>
      </c>
      <c r="U63" s="15">
        <f t="shared" si="35"/>
        <v>33434.329021172212</v>
      </c>
      <c r="V63" s="15">
        <f t="shared" si="58"/>
        <v>10</v>
      </c>
      <c r="W63" s="15">
        <f t="shared" si="36"/>
        <v>600</v>
      </c>
      <c r="X63" s="15">
        <f t="shared" si="37"/>
        <v>2.7861940850976841</v>
      </c>
      <c r="Y63" s="14">
        <f t="shared" si="38"/>
        <v>81.611229895826241</v>
      </c>
      <c r="Z63" s="15">
        <f t="shared" si="39"/>
        <v>55.723881701953694</v>
      </c>
      <c r="AA63" s="14">
        <f t="shared" si="40"/>
        <v>1632.2245979165243</v>
      </c>
      <c r="AB63" s="15">
        <f t="shared" si="41"/>
        <v>33365.818945385159</v>
      </c>
      <c r="AC63" s="15">
        <f t="shared" si="1"/>
        <v>2313.8358278123505</v>
      </c>
      <c r="AD63" s="20">
        <f t="shared" si="2"/>
        <v>7.7127860927078351E-2</v>
      </c>
      <c r="AE63" s="28"/>
      <c r="AF63" s="14">
        <f t="shared" si="59"/>
        <v>0</v>
      </c>
      <c r="AG63" s="14">
        <f t="shared" si="3"/>
        <v>2313.8358278123505</v>
      </c>
      <c r="AH63" s="26">
        <f t="shared" si="4"/>
        <v>7.7127860927078351E-2</v>
      </c>
      <c r="AI63" s="29">
        <f t="shared" si="10"/>
        <v>3365.8189453851592</v>
      </c>
      <c r="AJ63" s="29">
        <f t="shared" si="11"/>
        <v>639.50559962318027</v>
      </c>
      <c r="AK63" s="81">
        <f t="shared" si="12"/>
        <v>32726.313345761981</v>
      </c>
      <c r="AL63" s="28">
        <v>60</v>
      </c>
      <c r="AM63" s="14">
        <f t="shared" si="13"/>
        <v>35090.521807575009</v>
      </c>
      <c r="AN63" s="15">
        <f t="shared" si="22"/>
        <v>10</v>
      </c>
      <c r="AO63" s="15">
        <f t="shared" si="23"/>
        <v>600</v>
      </c>
      <c r="AP63" s="15">
        <f t="shared" si="42"/>
        <v>35080.521807575009</v>
      </c>
      <c r="AQ63" s="15">
        <f t="shared" si="24"/>
        <v>204.63637721085422</v>
      </c>
      <c r="AR63" s="15">
        <f t="shared" si="43"/>
        <v>5885.1581847858588</v>
      </c>
      <c r="AS63" s="15">
        <f t="shared" si="25"/>
        <v>35285.158184785862</v>
      </c>
      <c r="AT63" s="15">
        <f t="shared" si="14"/>
        <v>1004.1800551093137</v>
      </c>
      <c r="AU63" s="85">
        <f t="shared" si="26"/>
        <v>34280.97812967655</v>
      </c>
      <c r="AV63" s="32">
        <f t="shared" si="5"/>
        <v>1554.6647839145699</v>
      </c>
      <c r="AW63" s="36">
        <v>60</v>
      </c>
      <c r="AX63" s="14">
        <f t="shared" si="60"/>
        <v>34410.650787836756</v>
      </c>
      <c r="AY63" s="15">
        <f t="shared" si="27"/>
        <v>10</v>
      </c>
      <c r="AZ63" s="14">
        <f t="shared" si="28"/>
        <v>600</v>
      </c>
      <c r="BA63" s="14">
        <f t="shared" si="29"/>
        <v>34400.650787836756</v>
      </c>
      <c r="BB63" s="15">
        <f t="shared" si="16"/>
        <v>200.67046292904774</v>
      </c>
      <c r="BC63" s="14">
        <f t="shared" si="30"/>
        <v>5804.7699589888944</v>
      </c>
      <c r="BD63" s="14">
        <f t="shared" si="31"/>
        <v>34601.321250765803</v>
      </c>
      <c r="BE63" s="14">
        <f>BD63-$AX$52-SUM($N$53:N63)</f>
        <v>2028.7241262358002</v>
      </c>
      <c r="BF63" s="15">
        <f t="shared" si="18"/>
        <v>385.45758398480206</v>
      </c>
      <c r="BG63" s="34">
        <f t="shared" si="45"/>
        <v>34215.863666780999</v>
      </c>
      <c r="BH63" s="86">
        <f t="shared" si="6"/>
        <v>1489.5503210190182</v>
      </c>
    </row>
    <row r="64" spans="1:6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5" t="s">
        <v>62</v>
      </c>
      <c r="M64" s="16">
        <v>61</v>
      </c>
      <c r="N64" s="25">
        <f t="shared" ref="N64:N75" si="61">$N$52*(1+$K$8)</f>
        <v>500</v>
      </c>
      <c r="O64" s="17">
        <f t="shared" si="33"/>
        <v>30500</v>
      </c>
      <c r="P64" s="17">
        <f t="shared" si="8"/>
        <v>0</v>
      </c>
      <c r="Q64" s="17">
        <f t="shared" si="19"/>
        <v>0</v>
      </c>
      <c r="R64" s="17">
        <f t="shared" si="20"/>
        <v>33865.818945385159</v>
      </c>
      <c r="S64" s="17">
        <f t="shared" si="34"/>
        <v>197.55061051474681</v>
      </c>
      <c r="T64" s="17">
        <f t="shared" si="21"/>
        <v>5877.2053837122648</v>
      </c>
      <c r="U64" s="17">
        <f t="shared" si="35"/>
        <v>34063.369555899902</v>
      </c>
      <c r="V64" s="25">
        <f t="shared" ref="V64:V75" si="62">$V$52*(1+$K$14)</f>
        <v>10</v>
      </c>
      <c r="W64" s="17">
        <f t="shared" si="36"/>
        <v>610</v>
      </c>
      <c r="X64" s="17">
        <f t="shared" si="37"/>
        <v>2.8386141296583252</v>
      </c>
      <c r="Y64" s="17">
        <f t="shared" si="38"/>
        <v>84.449844025484566</v>
      </c>
      <c r="Z64" s="17">
        <f t="shared" si="39"/>
        <v>56.772282593166508</v>
      </c>
      <c r="AA64" s="17">
        <f t="shared" si="40"/>
        <v>1688.9968805096908</v>
      </c>
      <c r="AB64" s="17">
        <f t="shared" si="41"/>
        <v>33993.758659177081</v>
      </c>
      <c r="AC64" s="17">
        <f t="shared" si="1"/>
        <v>2383.4467245351752</v>
      </c>
      <c r="AD64" s="19">
        <f t="shared" si="2"/>
        <v>7.8145794247054923E-2</v>
      </c>
      <c r="AE64" s="28"/>
      <c r="AF64" s="25">
        <f>AB64*$K$28</f>
        <v>0</v>
      </c>
      <c r="AG64" s="14">
        <f t="shared" si="3"/>
        <v>2383.4467245351752</v>
      </c>
      <c r="AH64" s="26">
        <f t="shared" si="4"/>
        <v>7.8145794247054923E-2</v>
      </c>
      <c r="AI64" s="29">
        <f t="shared" si="10"/>
        <v>3493.7586591770814</v>
      </c>
      <c r="AJ64" s="29">
        <f t="shared" si="11"/>
        <v>663.8141452436455</v>
      </c>
      <c r="AK64" s="81">
        <f t="shared" si="12"/>
        <v>33329.944513933435</v>
      </c>
      <c r="AL64" s="28">
        <v>61</v>
      </c>
      <c r="AM64" s="14">
        <f t="shared" si="13"/>
        <v>35785.158184785862</v>
      </c>
      <c r="AN64" s="15">
        <f t="shared" si="22"/>
        <v>10</v>
      </c>
      <c r="AO64" s="15">
        <f t="shared" si="23"/>
        <v>610</v>
      </c>
      <c r="AP64" s="15">
        <f t="shared" si="42"/>
        <v>35775.158184785862</v>
      </c>
      <c r="AQ64" s="15">
        <f t="shared" si="24"/>
        <v>208.68842274458419</v>
      </c>
      <c r="AR64" s="15">
        <f t="shared" si="43"/>
        <v>6093.8466075304432</v>
      </c>
      <c r="AS64" s="15">
        <f t="shared" si="25"/>
        <v>35983.846607530446</v>
      </c>
      <c r="AT64" s="15">
        <f t="shared" si="14"/>
        <v>1041.9308554307847</v>
      </c>
      <c r="AU64" s="85">
        <f t="shared" si="26"/>
        <v>34941.91575209966</v>
      </c>
      <c r="AV64" s="17">
        <f t="shared" si="5"/>
        <v>1611.9712381662248</v>
      </c>
      <c r="AW64" s="36">
        <v>61</v>
      </c>
      <c r="AX64" s="25">
        <f>N64+BD63-BF63</f>
        <v>34715.863666780999</v>
      </c>
      <c r="AY64" s="15">
        <f t="shared" si="27"/>
        <v>10</v>
      </c>
      <c r="AZ64" s="14">
        <f t="shared" si="28"/>
        <v>610</v>
      </c>
      <c r="BA64" s="14">
        <f t="shared" si="29"/>
        <v>34705.863666780999</v>
      </c>
      <c r="BB64" s="15">
        <f t="shared" si="16"/>
        <v>202.45087138955583</v>
      </c>
      <c r="BC64" s="14">
        <f t="shared" si="30"/>
        <v>6007.22083037845</v>
      </c>
      <c r="BD64" s="14">
        <f t="shared" si="31"/>
        <v>34908.314538170554</v>
      </c>
      <c r="BE64" s="25">
        <f>BD64-AX64</f>
        <v>192.45087138955569</v>
      </c>
      <c r="BF64" s="15">
        <f t="shared" si="18"/>
        <v>36.565665564015582</v>
      </c>
      <c r="BG64" s="34">
        <f t="shared" si="45"/>
        <v>34871.748872606542</v>
      </c>
      <c r="BH64" s="17">
        <f t="shared" si="6"/>
        <v>1541.8043586731073</v>
      </c>
    </row>
    <row r="65" spans="1:6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5"/>
      <c r="M65" s="12">
        <v>62</v>
      </c>
      <c r="N65" s="15">
        <f t="shared" si="61"/>
        <v>500</v>
      </c>
      <c r="O65" s="15">
        <f t="shared" si="33"/>
        <v>31000</v>
      </c>
      <c r="P65" s="15">
        <f t="shared" si="8"/>
        <v>0</v>
      </c>
      <c r="Q65" s="15">
        <f t="shared" si="19"/>
        <v>0</v>
      </c>
      <c r="R65" s="14">
        <f t="shared" si="20"/>
        <v>34493.758659177081</v>
      </c>
      <c r="S65" s="15">
        <f t="shared" si="34"/>
        <v>201.21359217853299</v>
      </c>
      <c r="T65" s="15">
        <f t="shared" si="21"/>
        <v>6078.4189758907978</v>
      </c>
      <c r="U65" s="15">
        <f t="shared" si="35"/>
        <v>34694.972251355612</v>
      </c>
      <c r="V65" s="15">
        <f t="shared" si="62"/>
        <v>10</v>
      </c>
      <c r="W65" s="15">
        <f t="shared" si="36"/>
        <v>620</v>
      </c>
      <c r="X65" s="15">
        <f t="shared" si="37"/>
        <v>2.8912476876129678</v>
      </c>
      <c r="Y65" s="14">
        <f t="shared" si="38"/>
        <v>87.341091713097541</v>
      </c>
      <c r="Z65" s="15">
        <f t="shared" si="39"/>
        <v>57.824953752259354</v>
      </c>
      <c r="AA65" s="14">
        <f t="shared" si="40"/>
        <v>1746.82183426195</v>
      </c>
      <c r="AB65" s="15">
        <f t="shared" si="41"/>
        <v>34624.256049915741</v>
      </c>
      <c r="AC65" s="15">
        <f t="shared" si="1"/>
        <v>2454.1629259750475</v>
      </c>
      <c r="AD65" s="20">
        <f t="shared" si="2"/>
        <v>7.9166545999195079E-2</v>
      </c>
      <c r="AE65" s="28"/>
      <c r="AF65" s="14">
        <f t="shared" ref="AF65:AF75" si="63">AB65*$K$28</f>
        <v>0</v>
      </c>
      <c r="AG65" s="14">
        <f t="shared" si="3"/>
        <v>2454.1629259750475</v>
      </c>
      <c r="AH65" s="26">
        <f t="shared" si="4"/>
        <v>7.9166545999195079E-2</v>
      </c>
      <c r="AI65" s="29">
        <f t="shared" si="10"/>
        <v>3624.2560499157407</v>
      </c>
      <c r="AJ65" s="29">
        <f t="shared" si="11"/>
        <v>688.6086494839908</v>
      </c>
      <c r="AK65" s="81">
        <f t="shared" si="12"/>
        <v>33935.64740043175</v>
      </c>
      <c r="AL65" s="28">
        <v>62</v>
      </c>
      <c r="AM65" s="14">
        <f t="shared" si="13"/>
        <v>36483.846607530446</v>
      </c>
      <c r="AN65" s="15">
        <f t="shared" si="22"/>
        <v>10</v>
      </c>
      <c r="AO65" s="15">
        <f t="shared" si="23"/>
        <v>620</v>
      </c>
      <c r="AP65" s="15">
        <f t="shared" si="42"/>
        <v>36473.846607530446</v>
      </c>
      <c r="AQ65" s="15">
        <f t="shared" si="24"/>
        <v>212.76410521059429</v>
      </c>
      <c r="AR65" s="15">
        <f t="shared" si="43"/>
        <v>6306.6107127410378</v>
      </c>
      <c r="AS65" s="15">
        <f t="shared" si="25"/>
        <v>36686.610712741043</v>
      </c>
      <c r="AT65" s="15">
        <f t="shared" si="14"/>
        <v>1080.4560354207981</v>
      </c>
      <c r="AU65" s="85">
        <f t="shared" si="26"/>
        <v>35606.154677320243</v>
      </c>
      <c r="AV65" s="32">
        <f t="shared" si="5"/>
        <v>1670.5072768884929</v>
      </c>
      <c r="AW65" s="36">
        <v>62</v>
      </c>
      <c r="AX65" s="14">
        <f t="shared" ref="AX65:AX75" si="64">N65+BD64</f>
        <v>35408.314538170554</v>
      </c>
      <c r="AY65" s="15">
        <f t="shared" si="27"/>
        <v>10</v>
      </c>
      <c r="AZ65" s="14">
        <f t="shared" si="28"/>
        <v>620</v>
      </c>
      <c r="BA65" s="14">
        <f t="shared" si="29"/>
        <v>35398.314538170554</v>
      </c>
      <c r="BB65" s="15">
        <f t="shared" si="16"/>
        <v>206.49016813932826</v>
      </c>
      <c r="BC65" s="14">
        <f t="shared" si="30"/>
        <v>6213.7109985177785</v>
      </c>
      <c r="BD65" s="14">
        <f t="shared" si="31"/>
        <v>35604.804706309886</v>
      </c>
      <c r="BE65" s="87">
        <f>BD65-AX64-N65</f>
        <v>388.9410395288869</v>
      </c>
      <c r="BF65" s="15">
        <f t="shared" si="18"/>
        <v>73.898797510488507</v>
      </c>
      <c r="BG65" s="34">
        <f t="shared" si="45"/>
        <v>35530.905908799396</v>
      </c>
      <c r="BH65" s="32">
        <f t="shared" si="6"/>
        <v>1595.2585083676458</v>
      </c>
    </row>
    <row r="66" spans="1:6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5"/>
      <c r="M66" s="12">
        <v>63</v>
      </c>
      <c r="N66" s="15">
        <f t="shared" si="61"/>
        <v>500</v>
      </c>
      <c r="O66" s="15">
        <f t="shared" si="33"/>
        <v>31500</v>
      </c>
      <c r="P66" s="15">
        <f t="shared" si="8"/>
        <v>0</v>
      </c>
      <c r="Q66" s="15">
        <f t="shared" si="19"/>
        <v>0</v>
      </c>
      <c r="R66" s="14">
        <f t="shared" si="20"/>
        <v>35124.256049915741</v>
      </c>
      <c r="S66" s="15">
        <f t="shared" si="34"/>
        <v>204.89149362450851</v>
      </c>
      <c r="T66" s="15">
        <f t="shared" si="21"/>
        <v>6283.3104695153061</v>
      </c>
      <c r="U66" s="15">
        <f t="shared" si="35"/>
        <v>35329.147543540246</v>
      </c>
      <c r="V66" s="15">
        <f t="shared" si="62"/>
        <v>10</v>
      </c>
      <c r="W66" s="15">
        <f t="shared" si="36"/>
        <v>630</v>
      </c>
      <c r="X66" s="15">
        <f t="shared" si="37"/>
        <v>2.9440956286283537</v>
      </c>
      <c r="Y66" s="14">
        <f t="shared" si="38"/>
        <v>90.285187341725901</v>
      </c>
      <c r="Z66" s="15">
        <f t="shared" si="39"/>
        <v>58.881912572567082</v>
      </c>
      <c r="AA66" s="14">
        <f t="shared" si="40"/>
        <v>1805.703746834517</v>
      </c>
      <c r="AB66" s="15">
        <f t="shared" si="41"/>
        <v>35257.321535339055</v>
      </c>
      <c r="AC66" s="15">
        <f t="shared" si="1"/>
        <v>2525.9889341762428</v>
      </c>
      <c r="AD66" s="20">
        <f t="shared" si="2"/>
        <v>8.0190124894483891E-2</v>
      </c>
      <c r="AE66" s="28"/>
      <c r="AF66" s="14">
        <f t="shared" si="63"/>
        <v>0</v>
      </c>
      <c r="AG66" s="14">
        <f t="shared" si="3"/>
        <v>2525.9889341762428</v>
      </c>
      <c r="AH66" s="26">
        <f t="shared" si="4"/>
        <v>8.0190124894483891E-2</v>
      </c>
      <c r="AI66" s="29">
        <f t="shared" si="10"/>
        <v>3757.3215353390551</v>
      </c>
      <c r="AJ66" s="29">
        <f t="shared" si="11"/>
        <v>713.89109171442044</v>
      </c>
      <c r="AK66" s="81">
        <f t="shared" si="12"/>
        <v>34543.430443624631</v>
      </c>
      <c r="AL66" s="28">
        <v>63</v>
      </c>
      <c r="AM66" s="14">
        <f t="shared" si="13"/>
        <v>37186.610712741043</v>
      </c>
      <c r="AN66" s="15">
        <f t="shared" si="22"/>
        <v>10</v>
      </c>
      <c r="AO66" s="15">
        <f t="shared" si="23"/>
        <v>630</v>
      </c>
      <c r="AP66" s="15">
        <f t="shared" si="42"/>
        <v>37176.610712741043</v>
      </c>
      <c r="AQ66" s="15">
        <f t="shared" si="24"/>
        <v>216.86356249098944</v>
      </c>
      <c r="AR66" s="15">
        <f t="shared" si="43"/>
        <v>6523.4742752320271</v>
      </c>
      <c r="AS66" s="15">
        <f t="shared" si="25"/>
        <v>37393.474275232031</v>
      </c>
      <c r="AT66" s="15">
        <f t="shared" si="14"/>
        <v>1119.760112294086</v>
      </c>
      <c r="AU66" s="85">
        <f t="shared" si="26"/>
        <v>36273.714162937948</v>
      </c>
      <c r="AV66" s="32">
        <f t="shared" si="5"/>
        <v>1730.2837193133164</v>
      </c>
      <c r="AW66" s="36">
        <v>63</v>
      </c>
      <c r="AX66" s="14">
        <f t="shared" si="64"/>
        <v>36104.804706309886</v>
      </c>
      <c r="AY66" s="15">
        <f t="shared" si="27"/>
        <v>10</v>
      </c>
      <c r="AZ66" s="14">
        <f t="shared" si="28"/>
        <v>630</v>
      </c>
      <c r="BA66" s="14">
        <f t="shared" si="29"/>
        <v>36094.804706309886</v>
      </c>
      <c r="BB66" s="15">
        <f t="shared" si="16"/>
        <v>210.55302745347436</v>
      </c>
      <c r="BC66" s="14">
        <f t="shared" si="30"/>
        <v>6424.2640259712525</v>
      </c>
      <c r="BD66" s="14">
        <f t="shared" si="31"/>
        <v>36305.357733763361</v>
      </c>
      <c r="BE66" s="14">
        <f>BD66-$AX$64-SUM($N$65:N66)</f>
        <v>589.49406698236271</v>
      </c>
      <c r="BF66" s="15">
        <f t="shared" si="18"/>
        <v>112.00387272664892</v>
      </c>
      <c r="BG66" s="34">
        <f t="shared" si="45"/>
        <v>36193.35386103671</v>
      </c>
      <c r="BH66" s="32">
        <f t="shared" si="6"/>
        <v>1649.9234174120793</v>
      </c>
    </row>
    <row r="67" spans="1:6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5"/>
      <c r="M67" s="12">
        <v>64</v>
      </c>
      <c r="N67" s="15">
        <f t="shared" si="61"/>
        <v>500</v>
      </c>
      <c r="O67" s="15">
        <f t="shared" si="33"/>
        <v>32000</v>
      </c>
      <c r="P67" s="15">
        <f t="shared" si="8"/>
        <v>0</v>
      </c>
      <c r="Q67" s="15">
        <f t="shared" si="19"/>
        <v>0</v>
      </c>
      <c r="R67" s="14">
        <f t="shared" si="20"/>
        <v>35757.321535339055</v>
      </c>
      <c r="S67" s="15">
        <f t="shared" si="34"/>
        <v>208.58437562281117</v>
      </c>
      <c r="T67" s="15">
        <f t="shared" si="21"/>
        <v>6491.8948451381175</v>
      </c>
      <c r="U67" s="15">
        <f t="shared" si="35"/>
        <v>35965.905910961868</v>
      </c>
      <c r="V67" s="15">
        <f t="shared" si="62"/>
        <v>10</v>
      </c>
      <c r="W67" s="15">
        <f t="shared" si="36"/>
        <v>640</v>
      </c>
      <c r="X67" s="15">
        <f t="shared" si="37"/>
        <v>2.9971588259134894</v>
      </c>
      <c r="Y67" s="14">
        <f t="shared" si="38"/>
        <v>93.282346167639389</v>
      </c>
      <c r="Z67" s="15">
        <f t="shared" si="39"/>
        <v>59.943176518269787</v>
      </c>
      <c r="AA67" s="14">
        <f t="shared" si="40"/>
        <v>1865.6469233527869</v>
      </c>
      <c r="AB67" s="15">
        <f t="shared" si="41"/>
        <v>35892.965575617687</v>
      </c>
      <c r="AC67" s="15">
        <f t="shared" si="1"/>
        <v>2598.9292695204263</v>
      </c>
      <c r="AD67" s="20">
        <f t="shared" si="2"/>
        <v>8.1216539672513327E-2</v>
      </c>
      <c r="AE67" s="28"/>
      <c r="AF67" s="14">
        <f t="shared" si="63"/>
        <v>0</v>
      </c>
      <c r="AG67" s="14">
        <f t="shared" si="3"/>
        <v>2598.9292695204263</v>
      </c>
      <c r="AH67" s="26">
        <f t="shared" si="4"/>
        <v>8.1216539672513327E-2</v>
      </c>
      <c r="AI67" s="29">
        <f t="shared" si="10"/>
        <v>3892.9655756176871</v>
      </c>
      <c r="AJ67" s="29">
        <f t="shared" si="11"/>
        <v>739.66345936736059</v>
      </c>
      <c r="AK67" s="81">
        <f t="shared" si="12"/>
        <v>35153.302116250328</v>
      </c>
      <c r="AL67" s="28">
        <v>64</v>
      </c>
      <c r="AM67" s="14">
        <f t="shared" si="13"/>
        <v>37893.474275232031</v>
      </c>
      <c r="AN67" s="15">
        <f t="shared" si="22"/>
        <v>10</v>
      </c>
      <c r="AO67" s="15">
        <f t="shared" si="23"/>
        <v>640</v>
      </c>
      <c r="AP67" s="15">
        <f t="shared" si="42"/>
        <v>37883.474275232031</v>
      </c>
      <c r="AQ67" s="15">
        <f t="shared" si="24"/>
        <v>220.98693327218686</v>
      </c>
      <c r="AR67" s="15">
        <f t="shared" si="43"/>
        <v>6744.4612085042136</v>
      </c>
      <c r="AS67" s="15">
        <f t="shared" si="25"/>
        <v>38104.461208504217</v>
      </c>
      <c r="AT67" s="15">
        <f t="shared" si="14"/>
        <v>1159.8476296158012</v>
      </c>
      <c r="AU67" s="85">
        <f t="shared" si="26"/>
        <v>36944.613578888413</v>
      </c>
      <c r="AV67" s="32">
        <f t="shared" si="5"/>
        <v>1791.3114626380848</v>
      </c>
      <c r="AW67" s="36">
        <v>64</v>
      </c>
      <c r="AX67" s="14">
        <f t="shared" si="64"/>
        <v>36805.357733763361</v>
      </c>
      <c r="AY67" s="15">
        <f t="shared" si="27"/>
        <v>10</v>
      </c>
      <c r="AZ67" s="14">
        <f t="shared" si="28"/>
        <v>640</v>
      </c>
      <c r="BA67" s="14">
        <f t="shared" si="29"/>
        <v>36795.357733763361</v>
      </c>
      <c r="BB67" s="15">
        <f t="shared" si="16"/>
        <v>214.63958678028629</v>
      </c>
      <c r="BC67" s="14">
        <f t="shared" si="30"/>
        <v>6638.9036127515392</v>
      </c>
      <c r="BD67" s="14">
        <f t="shared" si="31"/>
        <v>37009.997320543647</v>
      </c>
      <c r="BE67" s="14">
        <f>BD67-$AX$64-SUM($N$65:N67)</f>
        <v>794.13365376264846</v>
      </c>
      <c r="BF67" s="15">
        <f t="shared" si="18"/>
        <v>150.88539421490322</v>
      </c>
      <c r="BG67" s="34">
        <f t="shared" si="45"/>
        <v>36859.111926328747</v>
      </c>
      <c r="BH67" s="32">
        <f t="shared" si="6"/>
        <v>1705.8098100784191</v>
      </c>
    </row>
    <row r="68" spans="1:6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5"/>
      <c r="M68" s="12">
        <v>65</v>
      </c>
      <c r="N68" s="15">
        <f t="shared" si="61"/>
        <v>500</v>
      </c>
      <c r="O68" s="15">
        <f t="shared" si="33"/>
        <v>32500</v>
      </c>
      <c r="P68" s="15">
        <f t="shared" si="8"/>
        <v>0</v>
      </c>
      <c r="Q68" s="15">
        <f t="shared" si="19"/>
        <v>0</v>
      </c>
      <c r="R68" s="14">
        <f t="shared" si="20"/>
        <v>36392.965575617687</v>
      </c>
      <c r="S68" s="15">
        <f t="shared" si="34"/>
        <v>212.29229919110321</v>
      </c>
      <c r="T68" s="15">
        <f t="shared" si="21"/>
        <v>6704.1871443292202</v>
      </c>
      <c r="U68" s="15">
        <f t="shared" si="35"/>
        <v>36605.257874808791</v>
      </c>
      <c r="V68" s="15">
        <f t="shared" si="62"/>
        <v>10</v>
      </c>
      <c r="W68" s="15">
        <f t="shared" si="36"/>
        <v>650</v>
      </c>
      <c r="X68" s="15">
        <f t="shared" si="37"/>
        <v>3.0504381562340659</v>
      </c>
      <c r="Y68" s="14">
        <f t="shared" si="38"/>
        <v>96.332784323873454</v>
      </c>
      <c r="Z68" s="15">
        <f t="shared" si="39"/>
        <v>61.008763124681323</v>
      </c>
      <c r="AA68" s="14">
        <f t="shared" si="40"/>
        <v>1926.6556864774682</v>
      </c>
      <c r="AB68" s="15">
        <f t="shared" si="41"/>
        <v>36531.198673527877</v>
      </c>
      <c r="AC68" s="15">
        <f t="shared" ref="AC68:AC131" si="65">Q68+W68+Y68+AA68</f>
        <v>2672.9884708013415</v>
      </c>
      <c r="AD68" s="20">
        <f t="shared" ref="AD68:AD131" si="66">AC68/O68</f>
        <v>8.2245799101579739E-2</v>
      </c>
      <c r="AE68" s="28"/>
      <c r="AF68" s="14">
        <f t="shared" si="63"/>
        <v>0</v>
      </c>
      <c r="AG68" s="14">
        <f t="shared" ref="AG68:AG131" si="67">AC68+AF68</f>
        <v>2672.9884708013415</v>
      </c>
      <c r="AH68" s="26">
        <f t="shared" ref="AH68:AH131" si="68">AG68/O68</f>
        <v>8.2245799101579739E-2</v>
      </c>
      <c r="AI68" s="29">
        <f t="shared" si="10"/>
        <v>4031.198673527877</v>
      </c>
      <c r="AJ68" s="29">
        <f t="shared" si="11"/>
        <v>765.92774797029665</v>
      </c>
      <c r="AK68" s="81">
        <f t="shared" si="12"/>
        <v>35765.270925557583</v>
      </c>
      <c r="AL68" s="28">
        <v>65</v>
      </c>
      <c r="AM68" s="14">
        <f t="shared" si="13"/>
        <v>38604.461208504217</v>
      </c>
      <c r="AN68" s="15">
        <f t="shared" si="22"/>
        <v>10</v>
      </c>
      <c r="AO68" s="15">
        <f t="shared" si="23"/>
        <v>650</v>
      </c>
      <c r="AP68" s="15">
        <f t="shared" si="42"/>
        <v>38594.461208504217</v>
      </c>
      <c r="AQ68" s="15">
        <f t="shared" si="24"/>
        <v>225.13435704960796</v>
      </c>
      <c r="AR68" s="15">
        <f t="shared" si="43"/>
        <v>6969.5955655538219</v>
      </c>
      <c r="AS68" s="15">
        <f t="shared" si="25"/>
        <v>38819.595565553827</v>
      </c>
      <c r="AT68" s="15">
        <f t="shared" ref="AT68:AT131" si="69">IF((AS68-O68)&gt;0,$AT$2*(AS68-O68),0)</f>
        <v>1200.7231574552272</v>
      </c>
      <c r="AU68" s="85">
        <f t="shared" si="26"/>
        <v>37618.872408098599</v>
      </c>
      <c r="AV68" s="32">
        <f t="shared" ref="AV68:AV131" si="70">AU68-AK68</f>
        <v>1853.6014825410166</v>
      </c>
      <c r="AW68" s="36">
        <v>65</v>
      </c>
      <c r="AX68" s="14">
        <f t="shared" si="64"/>
        <v>37509.997320543647</v>
      </c>
      <c r="AY68" s="15">
        <f t="shared" si="27"/>
        <v>10</v>
      </c>
      <c r="AZ68" s="14">
        <f t="shared" si="28"/>
        <v>650</v>
      </c>
      <c r="BA68" s="14">
        <f t="shared" si="29"/>
        <v>37499.997320543647</v>
      </c>
      <c r="BB68" s="15">
        <f t="shared" si="16"/>
        <v>218.74998436983796</v>
      </c>
      <c r="BC68" s="14">
        <f t="shared" si="30"/>
        <v>6857.6535971213771</v>
      </c>
      <c r="BD68" s="14">
        <f t="shared" si="31"/>
        <v>37718.747304913486</v>
      </c>
      <c r="BE68" s="14">
        <f>BD68-$AX$64-SUM($N$65:N68)</f>
        <v>1002.8836381324872</v>
      </c>
      <c r="BF68" s="15">
        <f t="shared" si="18"/>
        <v>190.54789124517259</v>
      </c>
      <c r="BG68" s="34">
        <f t="shared" si="45"/>
        <v>37528.199413668313</v>
      </c>
      <c r="BH68" s="32">
        <f t="shared" ref="BH68:BH131" si="71">BG68-AK68</f>
        <v>1762.9284881107305</v>
      </c>
    </row>
    <row r="69" spans="1:6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5"/>
      <c r="M69" s="12">
        <v>66</v>
      </c>
      <c r="N69" s="15">
        <f t="shared" si="61"/>
        <v>500</v>
      </c>
      <c r="O69" s="15">
        <f t="shared" si="33"/>
        <v>33000</v>
      </c>
      <c r="P69" s="15">
        <f t="shared" ref="P69:P132" si="72">N69*$K$15</f>
        <v>0</v>
      </c>
      <c r="Q69" s="15">
        <f t="shared" si="19"/>
        <v>0</v>
      </c>
      <c r="R69" s="14">
        <f t="shared" si="20"/>
        <v>37031.198673527877</v>
      </c>
      <c r="S69" s="15">
        <f t="shared" si="34"/>
        <v>216.0153255955793</v>
      </c>
      <c r="T69" s="15">
        <f t="shared" si="21"/>
        <v>6920.2024699247995</v>
      </c>
      <c r="U69" s="15">
        <f t="shared" si="35"/>
        <v>37247.213999123458</v>
      </c>
      <c r="V69" s="15">
        <f t="shared" si="62"/>
        <v>10</v>
      </c>
      <c r="W69" s="15">
        <f t="shared" si="36"/>
        <v>660</v>
      </c>
      <c r="X69" s="15">
        <f t="shared" si="37"/>
        <v>3.1039344999269551</v>
      </c>
      <c r="Y69" s="14">
        <f t="shared" si="38"/>
        <v>99.436718823800405</v>
      </c>
      <c r="Z69" s="15">
        <f t="shared" si="39"/>
        <v>62.078689998539097</v>
      </c>
      <c r="AA69" s="14">
        <f t="shared" si="40"/>
        <v>1988.7343764760074</v>
      </c>
      <c r="AB69" s="15">
        <f t="shared" si="41"/>
        <v>37172.031374624989</v>
      </c>
      <c r="AC69" s="15">
        <f t="shared" si="65"/>
        <v>2748.1710952998078</v>
      </c>
      <c r="AD69" s="20">
        <f t="shared" si="66"/>
        <v>8.3277911978782052E-2</v>
      </c>
      <c r="AE69" s="28"/>
      <c r="AF69" s="14">
        <f t="shared" si="63"/>
        <v>0</v>
      </c>
      <c r="AG69" s="14">
        <f t="shared" si="67"/>
        <v>2748.1710952998078</v>
      </c>
      <c r="AH69" s="26">
        <f t="shared" si="68"/>
        <v>8.3277911978782052E-2</v>
      </c>
      <c r="AI69" s="29">
        <f t="shared" ref="AI69:AI132" si="73">IF(AB69-O69-AF69&lt;0,0,AB69-O69-AF69)</f>
        <v>4172.0313746249885</v>
      </c>
      <c r="AJ69" s="29">
        <f t="shared" ref="AJ69:AJ132" si="74">AI69*$AJ$2</f>
        <v>792.68596117874779</v>
      </c>
      <c r="AK69" s="81">
        <f t="shared" ref="AK69:AK132" si="75">AB69-AF69-AJ69</f>
        <v>36379.345413446237</v>
      </c>
      <c r="AL69" s="28">
        <v>66</v>
      </c>
      <c r="AM69" s="14">
        <f t="shared" ref="AM69:AM132" si="76">N69+AS68</f>
        <v>39319.595565553827</v>
      </c>
      <c r="AN69" s="15">
        <f t="shared" si="22"/>
        <v>10</v>
      </c>
      <c r="AO69" s="15">
        <f t="shared" si="23"/>
        <v>660</v>
      </c>
      <c r="AP69" s="15">
        <f t="shared" si="42"/>
        <v>39309.595565553827</v>
      </c>
      <c r="AQ69" s="15">
        <f t="shared" si="24"/>
        <v>229.30597413239732</v>
      </c>
      <c r="AR69" s="15">
        <f t="shared" si="43"/>
        <v>7198.9015396862196</v>
      </c>
      <c r="AS69" s="15">
        <f t="shared" si="25"/>
        <v>39538.901539686223</v>
      </c>
      <c r="AT69" s="15">
        <f t="shared" si="69"/>
        <v>1242.3912925403824</v>
      </c>
      <c r="AU69" s="85">
        <f t="shared" si="26"/>
        <v>38296.510247145838</v>
      </c>
      <c r="AV69" s="32">
        <f t="shared" si="70"/>
        <v>1917.1648336996004</v>
      </c>
      <c r="AW69" s="36">
        <v>66</v>
      </c>
      <c r="AX69" s="14">
        <f t="shared" si="64"/>
        <v>38218.747304913486</v>
      </c>
      <c r="AY69" s="15">
        <f t="shared" si="27"/>
        <v>10</v>
      </c>
      <c r="AZ69" s="14">
        <f t="shared" si="28"/>
        <v>660</v>
      </c>
      <c r="BA69" s="14">
        <f t="shared" si="29"/>
        <v>38208.747304913486</v>
      </c>
      <c r="BB69" s="15">
        <f t="shared" ref="BB69:BB132" si="77">BA69*$K$9/12</f>
        <v>222.88435927866203</v>
      </c>
      <c r="BC69" s="14">
        <f t="shared" si="30"/>
        <v>7080.5379564000395</v>
      </c>
      <c r="BD69" s="14">
        <f t="shared" si="31"/>
        <v>38431.631664192151</v>
      </c>
      <c r="BE69" s="14">
        <f>BD69-$AX$64-SUM($N$65:N69)</f>
        <v>1215.7679974111525</v>
      </c>
      <c r="BF69" s="15">
        <f t="shared" ref="BF69:BF132" si="78">IF(BE69&gt;0,BE69*$BF$2,0)</f>
        <v>230.99591950811896</v>
      </c>
      <c r="BG69" s="34">
        <f t="shared" si="45"/>
        <v>38200.635744684034</v>
      </c>
      <c r="BH69" s="32">
        <f t="shared" si="71"/>
        <v>1821.2903312377966</v>
      </c>
    </row>
    <row r="70" spans="1:6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5"/>
      <c r="M70" s="12">
        <v>67</v>
      </c>
      <c r="N70" s="15">
        <f t="shared" si="61"/>
        <v>500</v>
      </c>
      <c r="O70" s="15">
        <f t="shared" si="33"/>
        <v>33500</v>
      </c>
      <c r="P70" s="15">
        <f t="shared" si="72"/>
        <v>0</v>
      </c>
      <c r="Q70" s="15">
        <f t="shared" ref="Q70:Q133" si="79">P70+Q69</f>
        <v>0</v>
      </c>
      <c r="R70" s="14">
        <f t="shared" ref="R70:R133" si="80">AB69+N70-P70</f>
        <v>37672.031374624989</v>
      </c>
      <c r="S70" s="15">
        <f t="shared" si="34"/>
        <v>219.75351635197913</v>
      </c>
      <c r="T70" s="15">
        <f t="shared" ref="T70:T133" si="81">S70+T69</f>
        <v>7139.9559862767783</v>
      </c>
      <c r="U70" s="15">
        <f t="shared" si="35"/>
        <v>37891.784890976967</v>
      </c>
      <c r="V70" s="15">
        <f t="shared" si="62"/>
        <v>10</v>
      </c>
      <c r="W70" s="15">
        <f t="shared" si="36"/>
        <v>670</v>
      </c>
      <c r="X70" s="15">
        <f t="shared" si="37"/>
        <v>3.1576487409147469</v>
      </c>
      <c r="Y70" s="14">
        <f t="shared" si="38"/>
        <v>102.59436756471516</v>
      </c>
      <c r="Z70" s="15">
        <f t="shared" si="39"/>
        <v>63.15297481829495</v>
      </c>
      <c r="AA70" s="14">
        <f t="shared" si="40"/>
        <v>2051.8873512943023</v>
      </c>
      <c r="AB70" s="15">
        <f t="shared" si="41"/>
        <v>37815.474267417754</v>
      </c>
      <c r="AC70" s="15">
        <f t="shared" si="65"/>
        <v>2824.4817188590177</v>
      </c>
      <c r="AD70" s="20">
        <f t="shared" si="66"/>
        <v>8.4312887130119932E-2</v>
      </c>
      <c r="AE70" s="28"/>
      <c r="AF70" s="14">
        <f t="shared" si="63"/>
        <v>0</v>
      </c>
      <c r="AG70" s="14">
        <f t="shared" si="67"/>
        <v>2824.4817188590177</v>
      </c>
      <c r="AH70" s="26">
        <f t="shared" si="68"/>
        <v>8.4312887130119932E-2</v>
      </c>
      <c r="AI70" s="29">
        <f t="shared" si="73"/>
        <v>4315.4742674177542</v>
      </c>
      <c r="AJ70" s="29">
        <f t="shared" si="74"/>
        <v>819.94011080937332</v>
      </c>
      <c r="AK70" s="81">
        <f t="shared" si="75"/>
        <v>36995.534156608381</v>
      </c>
      <c r="AL70" s="28">
        <v>67</v>
      </c>
      <c r="AM70" s="14">
        <f t="shared" si="76"/>
        <v>40038.901539686223</v>
      </c>
      <c r="AN70" s="15">
        <f t="shared" ref="AN70:AN133" si="82">N70*$K$10</f>
        <v>10</v>
      </c>
      <c r="AO70" s="15">
        <f t="shared" ref="AO70:AO133" si="83">AN70+AO69</f>
        <v>670</v>
      </c>
      <c r="AP70" s="15">
        <f t="shared" ref="AP70:AP133" si="84">AM70-AN70</f>
        <v>40028.901539686223</v>
      </c>
      <c r="AQ70" s="15">
        <f t="shared" ref="AQ70:AQ133" si="85">AP70*$K$9/12</f>
        <v>233.50192564816965</v>
      </c>
      <c r="AR70" s="15">
        <f t="shared" si="43"/>
        <v>7432.4034653343897</v>
      </c>
      <c r="AS70" s="15">
        <f t="shared" ref="AS70:AS133" si="86">AP70+AQ70</f>
        <v>40262.403465334392</v>
      </c>
      <c r="AT70" s="15">
        <f t="shared" si="69"/>
        <v>1284.8566584135344</v>
      </c>
      <c r="AU70" s="85">
        <f t="shared" ref="AU70:AU133" si="87">AS70-AT70</f>
        <v>38977.546806920858</v>
      </c>
      <c r="AV70" s="32">
        <f t="shared" si="70"/>
        <v>1982.0126503124775</v>
      </c>
      <c r="AW70" s="36">
        <v>67</v>
      </c>
      <c r="AX70" s="14">
        <f t="shared" si="64"/>
        <v>38931.631664192151</v>
      </c>
      <c r="AY70" s="15">
        <f t="shared" ref="AY70:AY133" si="88">N70*$K$10</f>
        <v>10</v>
      </c>
      <c r="AZ70" s="14">
        <f t="shared" ref="AZ70:AZ133" si="89">AY70+AZ69</f>
        <v>670</v>
      </c>
      <c r="BA70" s="14">
        <f t="shared" ref="BA70:BA133" si="90">AX70-AY70</f>
        <v>38921.631664192151</v>
      </c>
      <c r="BB70" s="15">
        <f t="shared" si="77"/>
        <v>227.04285137445424</v>
      </c>
      <c r="BC70" s="14">
        <f t="shared" ref="BC70:BC133" si="91">BB70+BC69</f>
        <v>7307.5808077744941</v>
      </c>
      <c r="BD70" s="14">
        <f t="shared" ref="BD70:BD133" si="92">BA70+BB70</f>
        <v>39148.674515566607</v>
      </c>
      <c r="BE70" s="14">
        <f>BD70-$AX$64-SUM($N$65:N70)</f>
        <v>1432.810848785608</v>
      </c>
      <c r="BF70" s="15">
        <f t="shared" si="78"/>
        <v>272.23406126926551</v>
      </c>
      <c r="BG70" s="34">
        <f t="shared" ref="BG70:BG133" si="93">BD70-BF70</f>
        <v>38876.440454297343</v>
      </c>
      <c r="BH70" s="32">
        <f t="shared" si="71"/>
        <v>1880.9062976889618</v>
      </c>
    </row>
    <row r="71" spans="1:6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5"/>
      <c r="M71" s="12">
        <v>68</v>
      </c>
      <c r="N71" s="15">
        <f t="shared" si="61"/>
        <v>500</v>
      </c>
      <c r="O71" s="15">
        <f t="shared" ref="O71:O134" si="94">N71+O70</f>
        <v>34000</v>
      </c>
      <c r="P71" s="15">
        <f t="shared" si="72"/>
        <v>0</v>
      </c>
      <c r="Q71" s="15">
        <f t="shared" si="79"/>
        <v>0</v>
      </c>
      <c r="R71" s="14">
        <f t="shared" si="80"/>
        <v>38315.474267417754</v>
      </c>
      <c r="S71" s="15">
        <f t="shared" ref="S71:S134" si="95">R71*$K$9/12</f>
        <v>223.50693322660359</v>
      </c>
      <c r="T71" s="15">
        <f t="shared" si="81"/>
        <v>7363.4629195033822</v>
      </c>
      <c r="U71" s="15">
        <f t="shared" ref="U71:U134" si="96">R71+S71</f>
        <v>38538.981200644361</v>
      </c>
      <c r="V71" s="15">
        <f t="shared" si="62"/>
        <v>10</v>
      </c>
      <c r="W71" s="15">
        <f t="shared" ref="W71:W134" si="97">V71+W70</f>
        <v>680</v>
      </c>
      <c r="X71" s="15">
        <f t="shared" ref="X71:X134" si="98">U71*$K$17/12</f>
        <v>3.2115817667203639</v>
      </c>
      <c r="Y71" s="14">
        <f t="shared" ref="Y71:Y134" si="99">X71+Y70</f>
        <v>105.80594933143551</v>
      </c>
      <c r="Z71" s="15">
        <f t="shared" ref="Z71:Z134" si="100">$K$16/12*U71</f>
        <v>64.231635334407272</v>
      </c>
      <c r="AA71" s="14">
        <f t="shared" ref="AA71:AA134" si="101">Z71+AA70</f>
        <v>2116.1189866287095</v>
      </c>
      <c r="AB71" s="15">
        <f t="shared" ref="AB71:AB134" si="102">U71-V71-X71-Z71</f>
        <v>38461.537983543232</v>
      </c>
      <c r="AC71" s="15">
        <f t="shared" si="65"/>
        <v>2901.9249359601449</v>
      </c>
      <c r="AD71" s="20">
        <f t="shared" si="66"/>
        <v>8.5350733410592503E-2</v>
      </c>
      <c r="AE71" s="28"/>
      <c r="AF71" s="14">
        <f t="shared" si="63"/>
        <v>0</v>
      </c>
      <c r="AG71" s="14">
        <f t="shared" si="67"/>
        <v>2901.9249359601449</v>
      </c>
      <c r="AH71" s="26">
        <f t="shared" si="68"/>
        <v>8.5350733410592503E-2</v>
      </c>
      <c r="AI71" s="29">
        <f t="shared" si="73"/>
        <v>4461.5379835432323</v>
      </c>
      <c r="AJ71" s="29">
        <f t="shared" si="74"/>
        <v>847.69221687321419</v>
      </c>
      <c r="AK71" s="81">
        <f t="shared" si="75"/>
        <v>37613.84576667002</v>
      </c>
      <c r="AL71" s="28">
        <v>68</v>
      </c>
      <c r="AM71" s="14">
        <f t="shared" si="76"/>
        <v>40762.403465334392</v>
      </c>
      <c r="AN71" s="15">
        <f t="shared" si="82"/>
        <v>10</v>
      </c>
      <c r="AO71" s="15">
        <f t="shared" si="83"/>
        <v>680</v>
      </c>
      <c r="AP71" s="15">
        <f t="shared" si="84"/>
        <v>40752.403465334392</v>
      </c>
      <c r="AQ71" s="15">
        <f t="shared" si="85"/>
        <v>237.72235354778397</v>
      </c>
      <c r="AR71" s="15">
        <f t="shared" ref="AR71:AR134" si="103">AQ71+AR70</f>
        <v>7670.1258188821739</v>
      </c>
      <c r="AS71" s="15">
        <f t="shared" si="86"/>
        <v>40990.125818882174</v>
      </c>
      <c r="AT71" s="15">
        <f t="shared" si="69"/>
        <v>1328.1239055876131</v>
      </c>
      <c r="AU71" s="85">
        <f t="shared" si="87"/>
        <v>39662.00191329456</v>
      </c>
      <c r="AV71" s="32">
        <f t="shared" si="70"/>
        <v>2048.1561466245403</v>
      </c>
      <c r="AW71" s="36">
        <v>68</v>
      </c>
      <c r="AX71" s="14">
        <f t="shared" si="64"/>
        <v>39648.674515566607</v>
      </c>
      <c r="AY71" s="15">
        <f t="shared" si="88"/>
        <v>10</v>
      </c>
      <c r="AZ71" s="14">
        <f t="shared" si="89"/>
        <v>680</v>
      </c>
      <c r="BA71" s="14">
        <f t="shared" si="90"/>
        <v>39638.674515566607</v>
      </c>
      <c r="BB71" s="15">
        <f t="shared" si="77"/>
        <v>231.22560134080524</v>
      </c>
      <c r="BC71" s="14">
        <f t="shared" si="91"/>
        <v>7538.8064091152992</v>
      </c>
      <c r="BD71" s="14">
        <f t="shared" si="92"/>
        <v>39869.900116907411</v>
      </c>
      <c r="BE71" s="14">
        <f>BD71-$AX$64-SUM($N$65:N71)</f>
        <v>1654.0364501264121</v>
      </c>
      <c r="BF71" s="15">
        <f t="shared" si="78"/>
        <v>314.26692552401829</v>
      </c>
      <c r="BG71" s="34">
        <f t="shared" si="93"/>
        <v>39555.633191383393</v>
      </c>
      <c r="BH71" s="32">
        <f t="shared" si="71"/>
        <v>1941.7874247133732</v>
      </c>
    </row>
    <row r="72" spans="1:6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5"/>
      <c r="M72" s="12">
        <v>69</v>
      </c>
      <c r="N72" s="15">
        <f t="shared" si="61"/>
        <v>500</v>
      </c>
      <c r="O72" s="15">
        <f t="shared" si="94"/>
        <v>34500</v>
      </c>
      <c r="P72" s="15">
        <f t="shared" si="72"/>
        <v>0</v>
      </c>
      <c r="Q72" s="15">
        <f t="shared" si="79"/>
        <v>0</v>
      </c>
      <c r="R72" s="14">
        <f t="shared" si="80"/>
        <v>38961.537983543232</v>
      </c>
      <c r="S72" s="15">
        <f t="shared" si="95"/>
        <v>227.27563823733556</v>
      </c>
      <c r="T72" s="15">
        <f t="shared" si="81"/>
        <v>7590.7385577407176</v>
      </c>
      <c r="U72" s="15">
        <f t="shared" si="96"/>
        <v>39188.813621780566</v>
      </c>
      <c r="V72" s="15">
        <f t="shared" si="62"/>
        <v>10</v>
      </c>
      <c r="W72" s="15">
        <f t="shared" si="97"/>
        <v>690</v>
      </c>
      <c r="X72" s="15">
        <f t="shared" si="98"/>
        <v>3.265734468481714</v>
      </c>
      <c r="Y72" s="14">
        <f t="shared" si="99"/>
        <v>109.07168379991722</v>
      </c>
      <c r="Z72" s="15">
        <f t="shared" si="100"/>
        <v>65.31468936963428</v>
      </c>
      <c r="AA72" s="14">
        <f t="shared" si="101"/>
        <v>2181.4336759983439</v>
      </c>
      <c r="AB72" s="15">
        <f t="shared" si="102"/>
        <v>39110.233197942449</v>
      </c>
      <c r="AC72" s="15">
        <f t="shared" si="65"/>
        <v>2980.505359798261</v>
      </c>
      <c r="AD72" s="20">
        <f t="shared" si="66"/>
        <v>8.6391459704297416E-2</v>
      </c>
      <c r="AE72" s="28"/>
      <c r="AF72" s="14">
        <f t="shared" si="63"/>
        <v>0</v>
      </c>
      <c r="AG72" s="14">
        <f t="shared" si="67"/>
        <v>2980.505359798261</v>
      </c>
      <c r="AH72" s="26">
        <f t="shared" si="68"/>
        <v>8.6391459704297416E-2</v>
      </c>
      <c r="AI72" s="29">
        <f t="shared" si="73"/>
        <v>4610.2331979424489</v>
      </c>
      <c r="AJ72" s="29">
        <f t="shared" si="74"/>
        <v>875.94430760906528</v>
      </c>
      <c r="AK72" s="81">
        <f t="shared" si="75"/>
        <v>38234.288890333381</v>
      </c>
      <c r="AL72" s="28">
        <v>69</v>
      </c>
      <c r="AM72" s="14">
        <f t="shared" si="76"/>
        <v>41490.125818882174</v>
      </c>
      <c r="AN72" s="15">
        <f t="shared" si="82"/>
        <v>10</v>
      </c>
      <c r="AO72" s="15">
        <f t="shared" si="83"/>
        <v>690</v>
      </c>
      <c r="AP72" s="15">
        <f t="shared" si="84"/>
        <v>41480.125818882174</v>
      </c>
      <c r="AQ72" s="15">
        <f t="shared" si="85"/>
        <v>241.96740061014603</v>
      </c>
      <c r="AR72" s="15">
        <f t="shared" si="103"/>
        <v>7912.0932194923198</v>
      </c>
      <c r="AS72" s="15">
        <f t="shared" si="86"/>
        <v>41722.093219492323</v>
      </c>
      <c r="AT72" s="15">
        <f t="shared" si="69"/>
        <v>1372.1977117035412</v>
      </c>
      <c r="AU72" s="85">
        <f t="shared" si="87"/>
        <v>40349.89550778878</v>
      </c>
      <c r="AV72" s="32">
        <f t="shared" si="70"/>
        <v>2115.6066174553998</v>
      </c>
      <c r="AW72" s="36">
        <v>69</v>
      </c>
      <c r="AX72" s="14">
        <f t="shared" si="64"/>
        <v>40369.900116907411</v>
      </c>
      <c r="AY72" s="15">
        <f t="shared" si="88"/>
        <v>10</v>
      </c>
      <c r="AZ72" s="14">
        <f t="shared" si="89"/>
        <v>690</v>
      </c>
      <c r="BA72" s="14">
        <f t="shared" si="90"/>
        <v>40359.900116907411</v>
      </c>
      <c r="BB72" s="15">
        <f t="shared" si="77"/>
        <v>235.4327506819599</v>
      </c>
      <c r="BC72" s="14">
        <f t="shared" si="91"/>
        <v>7774.2391597972592</v>
      </c>
      <c r="BD72" s="14">
        <f t="shared" si="92"/>
        <v>40595.332867589372</v>
      </c>
      <c r="BE72" s="14">
        <f>BD72-$AX$64-SUM($N$65:N72)</f>
        <v>1879.469200808373</v>
      </c>
      <c r="BF72" s="15">
        <f t="shared" si="78"/>
        <v>357.09914815359087</v>
      </c>
      <c r="BG72" s="34">
        <f t="shared" si="93"/>
        <v>40238.233719435782</v>
      </c>
      <c r="BH72" s="32">
        <f t="shared" si="71"/>
        <v>2003.9448291024019</v>
      </c>
    </row>
    <row r="73" spans="1:6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5"/>
      <c r="M73" s="12">
        <v>70</v>
      </c>
      <c r="N73" s="15">
        <f t="shared" si="61"/>
        <v>500</v>
      </c>
      <c r="O73" s="15">
        <f t="shared" si="94"/>
        <v>35000</v>
      </c>
      <c r="P73" s="15">
        <f t="shared" si="72"/>
        <v>0</v>
      </c>
      <c r="Q73" s="15">
        <f t="shared" si="79"/>
        <v>0</v>
      </c>
      <c r="R73" s="14">
        <f t="shared" si="80"/>
        <v>39610.233197942449</v>
      </c>
      <c r="S73" s="15">
        <f t="shared" si="95"/>
        <v>231.0596936546643</v>
      </c>
      <c r="T73" s="15">
        <f t="shared" si="81"/>
        <v>7821.7982513953821</v>
      </c>
      <c r="U73" s="15">
        <f t="shared" si="96"/>
        <v>39841.292891597113</v>
      </c>
      <c r="V73" s="15">
        <f t="shared" si="62"/>
        <v>10</v>
      </c>
      <c r="W73" s="15">
        <f t="shared" si="97"/>
        <v>700</v>
      </c>
      <c r="X73" s="15">
        <f t="shared" si="98"/>
        <v>3.3201077409664261</v>
      </c>
      <c r="Y73" s="14">
        <f t="shared" si="99"/>
        <v>112.39179154088364</v>
      </c>
      <c r="Z73" s="15">
        <f t="shared" si="100"/>
        <v>66.40215481932853</v>
      </c>
      <c r="AA73" s="14">
        <f t="shared" si="101"/>
        <v>2247.8358308176726</v>
      </c>
      <c r="AB73" s="15">
        <f t="shared" si="102"/>
        <v>39761.570629036818</v>
      </c>
      <c r="AC73" s="15">
        <f t="shared" si="65"/>
        <v>3060.2276223585563</v>
      </c>
      <c r="AD73" s="20">
        <f t="shared" si="66"/>
        <v>8.7435074924530176E-2</v>
      </c>
      <c r="AE73" s="28"/>
      <c r="AF73" s="14">
        <f t="shared" si="63"/>
        <v>0</v>
      </c>
      <c r="AG73" s="14">
        <f t="shared" si="67"/>
        <v>3060.2276223585563</v>
      </c>
      <c r="AH73" s="26">
        <f t="shared" si="68"/>
        <v>8.7435074924530176E-2</v>
      </c>
      <c r="AI73" s="29">
        <f t="shared" si="73"/>
        <v>4761.570629036818</v>
      </c>
      <c r="AJ73" s="29">
        <f t="shared" si="74"/>
        <v>904.69841951699539</v>
      </c>
      <c r="AK73" s="81">
        <f t="shared" si="75"/>
        <v>38856.872209519825</v>
      </c>
      <c r="AL73" s="28">
        <v>70</v>
      </c>
      <c r="AM73" s="14">
        <f t="shared" si="76"/>
        <v>42222.093219492323</v>
      </c>
      <c r="AN73" s="15">
        <f t="shared" si="82"/>
        <v>10</v>
      </c>
      <c r="AO73" s="15">
        <f t="shared" si="83"/>
        <v>700</v>
      </c>
      <c r="AP73" s="15">
        <f t="shared" si="84"/>
        <v>42212.093219492323</v>
      </c>
      <c r="AQ73" s="15">
        <f t="shared" si="85"/>
        <v>246.23721044703856</v>
      </c>
      <c r="AR73" s="15">
        <f t="shared" si="103"/>
        <v>8158.3304299393585</v>
      </c>
      <c r="AS73" s="15">
        <f t="shared" si="86"/>
        <v>42458.330429939364</v>
      </c>
      <c r="AT73" s="15">
        <f t="shared" si="69"/>
        <v>1417.0827816884791</v>
      </c>
      <c r="AU73" s="85">
        <f t="shared" si="87"/>
        <v>41041.247648250886</v>
      </c>
      <c r="AV73" s="32">
        <f t="shared" si="70"/>
        <v>2184.3754387310619</v>
      </c>
      <c r="AW73" s="36">
        <v>70</v>
      </c>
      <c r="AX73" s="14">
        <f t="shared" si="64"/>
        <v>41095.332867589372</v>
      </c>
      <c r="AY73" s="15">
        <f t="shared" si="88"/>
        <v>10</v>
      </c>
      <c r="AZ73" s="14">
        <f t="shared" si="89"/>
        <v>700</v>
      </c>
      <c r="BA73" s="14">
        <f t="shared" si="90"/>
        <v>41085.332867589372</v>
      </c>
      <c r="BB73" s="15">
        <f t="shared" si="77"/>
        <v>239.66444172760467</v>
      </c>
      <c r="BC73" s="14">
        <f t="shared" si="91"/>
        <v>8013.9036015248639</v>
      </c>
      <c r="BD73" s="14">
        <f t="shared" si="92"/>
        <v>41324.997309316976</v>
      </c>
      <c r="BE73" s="14">
        <f>BD73-$AX$64-SUM($N$65:N73)</f>
        <v>2109.1336425359768</v>
      </c>
      <c r="BF73" s="15">
        <f t="shared" si="78"/>
        <v>400.73539208183558</v>
      </c>
      <c r="BG73" s="34">
        <f t="shared" si="93"/>
        <v>40924.261917235141</v>
      </c>
      <c r="BH73" s="32">
        <f t="shared" si="71"/>
        <v>2067.389707715316</v>
      </c>
    </row>
    <row r="74" spans="1:6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5"/>
      <c r="M74" s="12">
        <v>71</v>
      </c>
      <c r="N74" s="15">
        <f t="shared" si="61"/>
        <v>500</v>
      </c>
      <c r="O74" s="15">
        <f t="shared" si="94"/>
        <v>35500</v>
      </c>
      <c r="P74" s="15">
        <f t="shared" si="72"/>
        <v>0</v>
      </c>
      <c r="Q74" s="15">
        <f t="shared" si="79"/>
        <v>0</v>
      </c>
      <c r="R74" s="14">
        <f t="shared" si="80"/>
        <v>40261.570629036818</v>
      </c>
      <c r="S74" s="15">
        <f t="shared" si="95"/>
        <v>234.85916200271481</v>
      </c>
      <c r="T74" s="15">
        <f t="shared" si="81"/>
        <v>8056.6574133980967</v>
      </c>
      <c r="U74" s="15">
        <f t="shared" si="96"/>
        <v>40496.429791039533</v>
      </c>
      <c r="V74" s="15">
        <f t="shared" si="62"/>
        <v>10</v>
      </c>
      <c r="W74" s="15">
        <f t="shared" si="97"/>
        <v>710</v>
      </c>
      <c r="X74" s="15">
        <f t="shared" si="98"/>
        <v>3.3747024825866276</v>
      </c>
      <c r="Y74" s="14">
        <f t="shared" si="99"/>
        <v>115.76649402347027</v>
      </c>
      <c r="Z74" s="15">
        <f t="shared" si="100"/>
        <v>67.494049651732553</v>
      </c>
      <c r="AA74" s="14">
        <f t="shared" si="101"/>
        <v>2315.329880469405</v>
      </c>
      <c r="AB74" s="15">
        <f t="shared" si="102"/>
        <v>40415.561038905216</v>
      </c>
      <c r="AC74" s="15">
        <f t="shared" si="65"/>
        <v>3141.0963744928754</v>
      </c>
      <c r="AD74" s="20">
        <f t="shared" si="66"/>
        <v>8.8481588013883811E-2</v>
      </c>
      <c r="AE74" s="28"/>
      <c r="AF74" s="14">
        <f t="shared" si="63"/>
        <v>0</v>
      </c>
      <c r="AG74" s="14">
        <f t="shared" si="67"/>
        <v>3141.0963744928754</v>
      </c>
      <c r="AH74" s="26">
        <f t="shared" si="68"/>
        <v>8.8481588013883811E-2</v>
      </c>
      <c r="AI74" s="29">
        <f t="shared" si="73"/>
        <v>4915.5610389052163</v>
      </c>
      <c r="AJ74" s="29">
        <f t="shared" si="74"/>
        <v>933.95659739199107</v>
      </c>
      <c r="AK74" s="81">
        <f t="shared" si="75"/>
        <v>39481.604441513227</v>
      </c>
      <c r="AL74" s="28">
        <v>71</v>
      </c>
      <c r="AM74" s="14">
        <f t="shared" si="76"/>
        <v>42958.330429939364</v>
      </c>
      <c r="AN74" s="15">
        <f t="shared" si="82"/>
        <v>10</v>
      </c>
      <c r="AO74" s="15">
        <f t="shared" si="83"/>
        <v>710</v>
      </c>
      <c r="AP74" s="15">
        <f t="shared" si="84"/>
        <v>42948.330429939364</v>
      </c>
      <c r="AQ74" s="15">
        <f t="shared" si="85"/>
        <v>250.53192750797965</v>
      </c>
      <c r="AR74" s="15">
        <f t="shared" si="103"/>
        <v>8408.8623574473386</v>
      </c>
      <c r="AS74" s="15">
        <f t="shared" si="86"/>
        <v>43198.862357447346</v>
      </c>
      <c r="AT74" s="15">
        <f t="shared" si="69"/>
        <v>1462.7838479149957</v>
      </c>
      <c r="AU74" s="85">
        <f t="shared" si="87"/>
        <v>41736.078509532352</v>
      </c>
      <c r="AV74" s="32">
        <f t="shared" si="70"/>
        <v>2254.4740680191244</v>
      </c>
      <c r="AW74" s="36">
        <v>71</v>
      </c>
      <c r="AX74" s="14">
        <f t="shared" si="64"/>
        <v>41824.997309316976</v>
      </c>
      <c r="AY74" s="15">
        <f t="shared" si="88"/>
        <v>10</v>
      </c>
      <c r="AZ74" s="14">
        <f t="shared" si="89"/>
        <v>710</v>
      </c>
      <c r="BA74" s="14">
        <f t="shared" si="90"/>
        <v>41814.997309316976</v>
      </c>
      <c r="BB74" s="15">
        <f t="shared" si="77"/>
        <v>243.92081763768238</v>
      </c>
      <c r="BC74" s="14">
        <f t="shared" si="91"/>
        <v>8257.8244191625454</v>
      </c>
      <c r="BD74" s="14">
        <f t="shared" si="92"/>
        <v>42058.918126954661</v>
      </c>
      <c r="BE74" s="14">
        <f>BD74-$AX$64-SUM($N$65:N74)</f>
        <v>2343.0544601736619</v>
      </c>
      <c r="BF74" s="15">
        <f t="shared" si="78"/>
        <v>445.18034743299575</v>
      </c>
      <c r="BG74" s="34">
        <f t="shared" si="93"/>
        <v>41613.737779521667</v>
      </c>
      <c r="BH74" s="32">
        <f t="shared" si="71"/>
        <v>2132.1333380084398</v>
      </c>
    </row>
    <row r="75" spans="1:6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5"/>
      <c r="M75" s="12">
        <v>72</v>
      </c>
      <c r="N75" s="15">
        <f t="shared" si="61"/>
        <v>500</v>
      </c>
      <c r="O75" s="15">
        <f t="shared" si="94"/>
        <v>36000</v>
      </c>
      <c r="P75" s="15">
        <f t="shared" si="72"/>
        <v>0</v>
      </c>
      <c r="Q75" s="15">
        <f t="shared" si="79"/>
        <v>0</v>
      </c>
      <c r="R75" s="14">
        <f t="shared" si="80"/>
        <v>40915.561038905216</v>
      </c>
      <c r="S75" s="15">
        <f t="shared" si="95"/>
        <v>238.67410606028045</v>
      </c>
      <c r="T75" s="15">
        <f t="shared" si="81"/>
        <v>8295.3315194583774</v>
      </c>
      <c r="U75" s="15">
        <f t="shared" si="96"/>
        <v>41154.235144965496</v>
      </c>
      <c r="V75" s="15">
        <f t="shared" si="62"/>
        <v>10</v>
      </c>
      <c r="W75" s="15">
        <f t="shared" si="97"/>
        <v>720</v>
      </c>
      <c r="X75" s="15">
        <f t="shared" si="98"/>
        <v>3.4295195954137916</v>
      </c>
      <c r="Y75" s="14">
        <f t="shared" si="99"/>
        <v>119.19601361888407</v>
      </c>
      <c r="Z75" s="15">
        <f t="shared" si="100"/>
        <v>68.590391908275834</v>
      </c>
      <c r="AA75" s="14">
        <f t="shared" si="101"/>
        <v>2383.9202723776807</v>
      </c>
      <c r="AB75" s="15">
        <f t="shared" si="102"/>
        <v>41072.215233461808</v>
      </c>
      <c r="AC75" s="15">
        <f t="shared" si="65"/>
        <v>3223.1162859965648</v>
      </c>
      <c r="AD75" s="20">
        <f t="shared" si="66"/>
        <v>8.9531007944349025E-2</v>
      </c>
      <c r="AE75" s="28"/>
      <c r="AF75" s="14">
        <f t="shared" si="63"/>
        <v>0</v>
      </c>
      <c r="AG75" s="14">
        <f t="shared" si="67"/>
        <v>3223.1162859965648</v>
      </c>
      <c r="AH75" s="26">
        <f t="shared" si="68"/>
        <v>8.9531007944349025E-2</v>
      </c>
      <c r="AI75" s="29">
        <f t="shared" si="73"/>
        <v>5072.2152334618077</v>
      </c>
      <c r="AJ75" s="29">
        <f t="shared" si="74"/>
        <v>963.72089435774342</v>
      </c>
      <c r="AK75" s="81">
        <f t="shared" si="75"/>
        <v>40108.494339104065</v>
      </c>
      <c r="AL75" s="28">
        <v>72</v>
      </c>
      <c r="AM75" s="14">
        <f t="shared" si="76"/>
        <v>43698.862357447346</v>
      </c>
      <c r="AN75" s="15">
        <f t="shared" si="82"/>
        <v>10</v>
      </c>
      <c r="AO75" s="15">
        <f t="shared" si="83"/>
        <v>720</v>
      </c>
      <c r="AP75" s="15">
        <f t="shared" si="84"/>
        <v>43688.862357447346</v>
      </c>
      <c r="AQ75" s="15">
        <f t="shared" si="85"/>
        <v>254.85169708510955</v>
      </c>
      <c r="AR75" s="15">
        <f t="shared" si="103"/>
        <v>8663.7140545324473</v>
      </c>
      <c r="AS75" s="15">
        <f t="shared" si="86"/>
        <v>43943.714054532458</v>
      </c>
      <c r="AT75" s="15">
        <f t="shared" si="69"/>
        <v>1509.3056703611671</v>
      </c>
      <c r="AU75" s="85">
        <f t="shared" si="87"/>
        <v>42434.408384171293</v>
      </c>
      <c r="AV75" s="32">
        <f t="shared" si="70"/>
        <v>2325.9140450672276</v>
      </c>
      <c r="AW75" s="36">
        <v>72</v>
      </c>
      <c r="AX75" s="14">
        <f t="shared" si="64"/>
        <v>42558.918126954661</v>
      </c>
      <c r="AY75" s="15">
        <f t="shared" si="88"/>
        <v>10</v>
      </c>
      <c r="AZ75" s="14">
        <f t="shared" si="89"/>
        <v>720</v>
      </c>
      <c r="BA75" s="14">
        <f t="shared" si="90"/>
        <v>42548.918126954661</v>
      </c>
      <c r="BB75" s="15">
        <f t="shared" si="77"/>
        <v>248.20202240723555</v>
      </c>
      <c r="BC75" s="14">
        <f t="shared" si="91"/>
        <v>8506.0264415697802</v>
      </c>
      <c r="BD75" s="14">
        <f t="shared" si="92"/>
        <v>42797.120149361894</v>
      </c>
      <c r="BE75" s="14">
        <f>BD75-$AX$64-SUM($N$65:N75)</f>
        <v>2581.256482580895</v>
      </c>
      <c r="BF75" s="15">
        <f t="shared" si="78"/>
        <v>490.43873169037005</v>
      </c>
      <c r="BG75" s="34">
        <f t="shared" si="93"/>
        <v>42306.681417671527</v>
      </c>
      <c r="BH75" s="32">
        <f t="shared" si="71"/>
        <v>2198.1870785674619</v>
      </c>
    </row>
    <row r="76" spans="1:6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5" t="s">
        <v>63</v>
      </c>
      <c r="M76" s="16">
        <v>73</v>
      </c>
      <c r="N76" s="17">
        <f t="shared" ref="N76:N87" si="104">$N$64*(1+$K$8)</f>
        <v>500</v>
      </c>
      <c r="O76" s="17">
        <f t="shared" si="94"/>
        <v>36500</v>
      </c>
      <c r="P76" s="17">
        <f t="shared" si="72"/>
        <v>0</v>
      </c>
      <c r="Q76" s="17">
        <f t="shared" si="79"/>
        <v>0</v>
      </c>
      <c r="R76" s="17">
        <f t="shared" si="80"/>
        <v>41572.215233461808</v>
      </c>
      <c r="S76" s="17">
        <f t="shared" si="95"/>
        <v>242.50458886186058</v>
      </c>
      <c r="T76" s="17">
        <f t="shared" si="81"/>
        <v>8537.8361083202381</v>
      </c>
      <c r="U76" s="17">
        <f t="shared" si="96"/>
        <v>41814.71982232367</v>
      </c>
      <c r="V76" s="17">
        <f t="shared" ref="V76:V87" si="105">$V$64*(1+$K$14)</f>
        <v>10</v>
      </c>
      <c r="W76" s="17">
        <f t="shared" si="97"/>
        <v>730</v>
      </c>
      <c r="X76" s="17">
        <f t="shared" si="98"/>
        <v>3.4845599851936395</v>
      </c>
      <c r="Y76" s="17">
        <f t="shared" si="99"/>
        <v>122.68057360407771</v>
      </c>
      <c r="Z76" s="17">
        <f t="shared" si="100"/>
        <v>69.691199703872783</v>
      </c>
      <c r="AA76" s="17">
        <f t="shared" si="101"/>
        <v>2453.6114720815535</v>
      </c>
      <c r="AB76" s="17">
        <f t="shared" si="102"/>
        <v>41731.54406263461</v>
      </c>
      <c r="AC76" s="17">
        <f t="shared" si="65"/>
        <v>3306.2920456856314</v>
      </c>
      <c r="AD76" s="19">
        <f t="shared" si="66"/>
        <v>9.0583343717414555E-2</v>
      </c>
      <c r="AE76" s="28"/>
      <c r="AF76" s="25">
        <f>AB76*$K$29</f>
        <v>0</v>
      </c>
      <c r="AG76" s="14">
        <f t="shared" si="67"/>
        <v>3306.2920456856314</v>
      </c>
      <c r="AH76" s="26">
        <f t="shared" si="68"/>
        <v>9.0583343717414555E-2</v>
      </c>
      <c r="AI76" s="29">
        <f t="shared" si="73"/>
        <v>5231.5440626346099</v>
      </c>
      <c r="AJ76" s="29">
        <f t="shared" si="74"/>
        <v>993.99337190057588</v>
      </c>
      <c r="AK76" s="81">
        <f t="shared" si="75"/>
        <v>40737.550690734031</v>
      </c>
      <c r="AL76" s="28">
        <v>73</v>
      </c>
      <c r="AM76" s="14">
        <f t="shared" si="76"/>
        <v>44443.714054532458</v>
      </c>
      <c r="AN76" s="15">
        <f t="shared" si="82"/>
        <v>10</v>
      </c>
      <c r="AO76" s="15">
        <f t="shared" si="83"/>
        <v>730</v>
      </c>
      <c r="AP76" s="15">
        <f t="shared" si="84"/>
        <v>44433.714054532458</v>
      </c>
      <c r="AQ76" s="15">
        <f t="shared" si="85"/>
        <v>259.196665318106</v>
      </c>
      <c r="AR76" s="15">
        <f t="shared" si="103"/>
        <v>8922.9107198505535</v>
      </c>
      <c r="AS76" s="15">
        <f t="shared" si="86"/>
        <v>44692.910719850566</v>
      </c>
      <c r="AT76" s="15">
        <f t="shared" si="69"/>
        <v>1556.6530367716075</v>
      </c>
      <c r="AU76" s="85">
        <f t="shared" si="87"/>
        <v>43136.257683078962</v>
      </c>
      <c r="AV76" s="17">
        <f t="shared" si="70"/>
        <v>2398.7069923449308</v>
      </c>
      <c r="AW76" s="36">
        <v>73</v>
      </c>
      <c r="AX76" s="25">
        <f>N76+BD75-BF75</f>
        <v>42806.681417671527</v>
      </c>
      <c r="AY76" s="15">
        <f t="shared" si="88"/>
        <v>10</v>
      </c>
      <c r="AZ76" s="14">
        <f t="shared" si="89"/>
        <v>730</v>
      </c>
      <c r="BA76" s="14">
        <f t="shared" si="90"/>
        <v>42796.681417671527</v>
      </c>
      <c r="BB76" s="15">
        <f t="shared" si="77"/>
        <v>249.6473082697506</v>
      </c>
      <c r="BC76" s="14">
        <f t="shared" si="91"/>
        <v>8755.6737498395305</v>
      </c>
      <c r="BD76" s="14">
        <f t="shared" si="92"/>
        <v>43046.328725941275</v>
      </c>
      <c r="BE76" s="25">
        <f>BD76-AX76</f>
        <v>239.64730826974846</v>
      </c>
      <c r="BF76" s="15">
        <f t="shared" si="78"/>
        <v>45.532988571252211</v>
      </c>
      <c r="BG76" s="34">
        <f t="shared" si="93"/>
        <v>43000.795737370026</v>
      </c>
      <c r="BH76" s="32">
        <f t="shared" si="71"/>
        <v>2263.2450466359951</v>
      </c>
    </row>
    <row r="77" spans="1:6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5"/>
      <c r="M77" s="12">
        <v>74</v>
      </c>
      <c r="N77" s="15">
        <f t="shared" si="104"/>
        <v>500</v>
      </c>
      <c r="O77" s="15">
        <f t="shared" si="94"/>
        <v>37000</v>
      </c>
      <c r="P77" s="15">
        <f t="shared" si="72"/>
        <v>0</v>
      </c>
      <c r="Q77" s="15">
        <f t="shared" si="79"/>
        <v>0</v>
      </c>
      <c r="R77" s="14">
        <f t="shared" si="80"/>
        <v>42231.54406263461</v>
      </c>
      <c r="S77" s="15">
        <f t="shared" si="95"/>
        <v>246.35067369870191</v>
      </c>
      <c r="T77" s="15">
        <f t="shared" si="81"/>
        <v>8784.18678201894</v>
      </c>
      <c r="U77" s="15">
        <f t="shared" si="96"/>
        <v>42477.894736333314</v>
      </c>
      <c r="V77" s="15">
        <f t="shared" si="105"/>
        <v>10</v>
      </c>
      <c r="W77" s="15">
        <f t="shared" si="97"/>
        <v>740</v>
      </c>
      <c r="X77" s="15">
        <f t="shared" si="98"/>
        <v>3.5398245613611095</v>
      </c>
      <c r="Y77" s="14">
        <f t="shared" si="99"/>
        <v>126.22039816543882</v>
      </c>
      <c r="Z77" s="15">
        <f t="shared" si="100"/>
        <v>70.796491227222191</v>
      </c>
      <c r="AA77" s="14">
        <f t="shared" si="101"/>
        <v>2524.4079633087758</v>
      </c>
      <c r="AB77" s="15">
        <f t="shared" si="102"/>
        <v>42393.55842054473</v>
      </c>
      <c r="AC77" s="15">
        <f t="shared" si="65"/>
        <v>3390.6283614742147</v>
      </c>
      <c r="AD77" s="20">
        <f t="shared" si="66"/>
        <v>9.1638604364167958E-2</v>
      </c>
      <c r="AE77" s="28"/>
      <c r="AF77" s="14">
        <f t="shared" ref="AF77:AF87" si="106">AB77*$K$29</f>
        <v>0</v>
      </c>
      <c r="AG77" s="14">
        <f t="shared" si="67"/>
        <v>3390.6283614742147</v>
      </c>
      <c r="AH77" s="26">
        <f t="shared" si="68"/>
        <v>9.1638604364167958E-2</v>
      </c>
      <c r="AI77" s="29">
        <f t="shared" si="73"/>
        <v>5393.5584205447303</v>
      </c>
      <c r="AJ77" s="29">
        <f t="shared" si="74"/>
        <v>1024.7760999034988</v>
      </c>
      <c r="AK77" s="81">
        <f t="shared" si="75"/>
        <v>41368.782320641229</v>
      </c>
      <c r="AL77" s="28">
        <v>74</v>
      </c>
      <c r="AM77" s="14">
        <f t="shared" si="76"/>
        <v>45192.910719850566</v>
      </c>
      <c r="AN77" s="15">
        <f t="shared" si="82"/>
        <v>10</v>
      </c>
      <c r="AO77" s="15">
        <f t="shared" si="83"/>
        <v>740</v>
      </c>
      <c r="AP77" s="15">
        <f t="shared" si="84"/>
        <v>45182.910719850566</v>
      </c>
      <c r="AQ77" s="15">
        <f t="shared" si="85"/>
        <v>263.5669791991283</v>
      </c>
      <c r="AR77" s="15">
        <f t="shared" si="103"/>
        <v>9186.4776990496812</v>
      </c>
      <c r="AS77" s="15">
        <f t="shared" si="86"/>
        <v>45446.477699049698</v>
      </c>
      <c r="AT77" s="15">
        <f t="shared" si="69"/>
        <v>1604.8307628194425</v>
      </c>
      <c r="AU77" s="85">
        <f t="shared" si="87"/>
        <v>43841.646936230252</v>
      </c>
      <c r="AV77" s="32">
        <f t="shared" si="70"/>
        <v>2472.8646155890237</v>
      </c>
      <c r="AW77" s="36">
        <v>74</v>
      </c>
      <c r="AX77" s="14">
        <f t="shared" ref="AX77:AX87" si="107">N77+BD76</f>
        <v>43546.328725941275</v>
      </c>
      <c r="AY77" s="15">
        <f t="shared" si="88"/>
        <v>10</v>
      </c>
      <c r="AZ77" s="14">
        <f t="shared" si="89"/>
        <v>740</v>
      </c>
      <c r="BA77" s="14">
        <f t="shared" si="90"/>
        <v>43536.328725941275</v>
      </c>
      <c r="BB77" s="15">
        <f t="shared" si="77"/>
        <v>253.96191756799078</v>
      </c>
      <c r="BC77" s="14">
        <f t="shared" si="91"/>
        <v>9009.6356674075214</v>
      </c>
      <c r="BD77" s="14">
        <f t="shared" si="92"/>
        <v>43790.290643509266</v>
      </c>
      <c r="BE77" s="87">
        <f>BD77-AX76-N77</f>
        <v>483.60922583773936</v>
      </c>
      <c r="BF77" s="15">
        <f t="shared" si="78"/>
        <v>91.885752909170478</v>
      </c>
      <c r="BG77" s="34">
        <f t="shared" si="93"/>
        <v>43698.404890600097</v>
      </c>
      <c r="BH77" s="32">
        <f t="shared" si="71"/>
        <v>2329.6225699588686</v>
      </c>
    </row>
    <row r="78" spans="1:6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5"/>
      <c r="M78" s="12">
        <v>75</v>
      </c>
      <c r="N78" s="15">
        <f t="shared" si="104"/>
        <v>500</v>
      </c>
      <c r="O78" s="15">
        <f t="shared" si="94"/>
        <v>37500</v>
      </c>
      <c r="P78" s="15">
        <f t="shared" si="72"/>
        <v>0</v>
      </c>
      <c r="Q78" s="15">
        <f t="shared" si="79"/>
        <v>0</v>
      </c>
      <c r="R78" s="14">
        <f t="shared" si="80"/>
        <v>42893.55842054473</v>
      </c>
      <c r="S78" s="15">
        <f t="shared" si="95"/>
        <v>250.21242411984429</v>
      </c>
      <c r="T78" s="15">
        <f t="shared" si="81"/>
        <v>9034.3992061387835</v>
      </c>
      <c r="U78" s="15">
        <f t="shared" si="96"/>
        <v>43143.770844664577</v>
      </c>
      <c r="V78" s="15">
        <f t="shared" si="105"/>
        <v>10</v>
      </c>
      <c r="W78" s="15">
        <f t="shared" si="97"/>
        <v>750</v>
      </c>
      <c r="X78" s="15">
        <f t="shared" si="98"/>
        <v>3.5953142370553817</v>
      </c>
      <c r="Y78" s="14">
        <f t="shared" si="99"/>
        <v>129.8157124024942</v>
      </c>
      <c r="Z78" s="15">
        <f t="shared" si="100"/>
        <v>71.90628474110764</v>
      </c>
      <c r="AA78" s="14">
        <f t="shared" si="101"/>
        <v>2596.3142480498836</v>
      </c>
      <c r="AB78" s="15">
        <f t="shared" si="102"/>
        <v>43058.269245686417</v>
      </c>
      <c r="AC78" s="15">
        <f t="shared" si="65"/>
        <v>3476.1299604523779</v>
      </c>
      <c r="AD78" s="20">
        <f t="shared" si="66"/>
        <v>9.2696798945396744E-2</v>
      </c>
      <c r="AE78" s="28"/>
      <c r="AF78" s="14">
        <f t="shared" si="106"/>
        <v>0</v>
      </c>
      <c r="AG78" s="14">
        <f t="shared" si="67"/>
        <v>3476.1299604523779</v>
      </c>
      <c r="AH78" s="26">
        <f t="shared" si="68"/>
        <v>9.2696798945396744E-2</v>
      </c>
      <c r="AI78" s="29">
        <f t="shared" si="73"/>
        <v>5558.269245686417</v>
      </c>
      <c r="AJ78" s="29">
        <f t="shared" si="74"/>
        <v>1056.0711566804193</v>
      </c>
      <c r="AK78" s="81">
        <f t="shared" si="75"/>
        <v>42002.198089006</v>
      </c>
      <c r="AL78" s="28">
        <v>75</v>
      </c>
      <c r="AM78" s="14">
        <f t="shared" si="76"/>
        <v>45946.477699049698</v>
      </c>
      <c r="AN78" s="15">
        <f t="shared" si="82"/>
        <v>10</v>
      </c>
      <c r="AO78" s="15">
        <f t="shared" si="83"/>
        <v>750</v>
      </c>
      <c r="AP78" s="15">
        <f t="shared" si="84"/>
        <v>45936.477699049698</v>
      </c>
      <c r="AQ78" s="15">
        <f t="shared" si="85"/>
        <v>267.96278657778993</v>
      </c>
      <c r="AR78" s="15">
        <f t="shared" si="103"/>
        <v>9454.4404856274705</v>
      </c>
      <c r="AS78" s="15">
        <f t="shared" si="86"/>
        <v>46204.440485627485</v>
      </c>
      <c r="AT78" s="15">
        <f t="shared" si="69"/>
        <v>1653.8436922692222</v>
      </c>
      <c r="AU78" s="85">
        <f t="shared" si="87"/>
        <v>44550.596793358265</v>
      </c>
      <c r="AV78" s="32">
        <f t="shared" si="70"/>
        <v>2548.3987043522648</v>
      </c>
      <c r="AW78" s="36">
        <v>75</v>
      </c>
      <c r="AX78" s="14">
        <f t="shared" si="107"/>
        <v>44290.290643509266</v>
      </c>
      <c r="AY78" s="15">
        <f t="shared" si="88"/>
        <v>10</v>
      </c>
      <c r="AZ78" s="14">
        <f t="shared" si="89"/>
        <v>750</v>
      </c>
      <c r="BA78" s="14">
        <f t="shared" si="90"/>
        <v>44280.290643509266</v>
      </c>
      <c r="BB78" s="15">
        <f t="shared" si="77"/>
        <v>258.30169542047071</v>
      </c>
      <c r="BC78" s="14">
        <f t="shared" si="91"/>
        <v>9267.9373628279918</v>
      </c>
      <c r="BD78" s="14">
        <f t="shared" si="92"/>
        <v>44538.592338929739</v>
      </c>
      <c r="BE78" s="14">
        <f>BD78-$AX$76-SUM($N$77:N78)</f>
        <v>731.9109212582116</v>
      </c>
      <c r="BF78" s="15">
        <f t="shared" si="78"/>
        <v>139.06307503906021</v>
      </c>
      <c r="BG78" s="34">
        <f t="shared" si="93"/>
        <v>44399.529263890676</v>
      </c>
      <c r="BH78" s="32">
        <f t="shared" si="71"/>
        <v>2397.3311748846754</v>
      </c>
    </row>
    <row r="79" spans="1:6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5"/>
      <c r="M79" s="12">
        <v>76</v>
      </c>
      <c r="N79" s="15">
        <f t="shared" si="104"/>
        <v>500</v>
      </c>
      <c r="O79" s="15">
        <f t="shared" si="94"/>
        <v>38000</v>
      </c>
      <c r="P79" s="15">
        <f t="shared" si="72"/>
        <v>0</v>
      </c>
      <c r="Q79" s="15">
        <f t="shared" si="79"/>
        <v>0</v>
      </c>
      <c r="R79" s="14">
        <f t="shared" si="80"/>
        <v>43558.269245686417</v>
      </c>
      <c r="S79" s="15">
        <f t="shared" si="95"/>
        <v>254.0899039331708</v>
      </c>
      <c r="T79" s="15">
        <f t="shared" si="81"/>
        <v>9288.4891100719542</v>
      </c>
      <c r="U79" s="15">
        <f t="shared" si="96"/>
        <v>43812.359149619588</v>
      </c>
      <c r="V79" s="15">
        <f t="shared" si="105"/>
        <v>10</v>
      </c>
      <c r="W79" s="15">
        <f t="shared" si="97"/>
        <v>760</v>
      </c>
      <c r="X79" s="15">
        <f t="shared" si="98"/>
        <v>3.6510299291349657</v>
      </c>
      <c r="Y79" s="14">
        <f t="shared" si="99"/>
        <v>133.46674233162918</v>
      </c>
      <c r="Z79" s="15">
        <f t="shared" si="100"/>
        <v>73.020598582699321</v>
      </c>
      <c r="AA79" s="14">
        <f t="shared" si="101"/>
        <v>2669.3348466325829</v>
      </c>
      <c r="AB79" s="15">
        <f t="shared" si="102"/>
        <v>43725.687521107757</v>
      </c>
      <c r="AC79" s="15">
        <f t="shared" si="65"/>
        <v>3562.801588964212</v>
      </c>
      <c r="AD79" s="20">
        <f t="shared" si="66"/>
        <v>9.3757936551689791E-2</v>
      </c>
      <c r="AE79" s="28"/>
      <c r="AF79" s="14">
        <f t="shared" si="106"/>
        <v>0</v>
      </c>
      <c r="AG79" s="14">
        <f t="shared" si="67"/>
        <v>3562.801588964212</v>
      </c>
      <c r="AH79" s="26">
        <f t="shared" si="68"/>
        <v>9.3757936551689791E-2</v>
      </c>
      <c r="AI79" s="29">
        <f t="shared" si="73"/>
        <v>5725.6875211077568</v>
      </c>
      <c r="AJ79" s="29">
        <f t="shared" si="74"/>
        <v>1087.8806290104737</v>
      </c>
      <c r="AK79" s="81">
        <f t="shared" si="75"/>
        <v>42637.80689209728</v>
      </c>
      <c r="AL79" s="28">
        <v>76</v>
      </c>
      <c r="AM79" s="14">
        <f t="shared" si="76"/>
        <v>46704.440485627485</v>
      </c>
      <c r="AN79" s="15">
        <f t="shared" si="82"/>
        <v>10</v>
      </c>
      <c r="AO79" s="15">
        <f t="shared" si="83"/>
        <v>760</v>
      </c>
      <c r="AP79" s="15">
        <f t="shared" si="84"/>
        <v>46694.440485627485</v>
      </c>
      <c r="AQ79" s="15">
        <f t="shared" si="85"/>
        <v>272.38423616616035</v>
      </c>
      <c r="AR79" s="15">
        <f t="shared" si="103"/>
        <v>9726.8247217936314</v>
      </c>
      <c r="AS79" s="15">
        <f t="shared" si="86"/>
        <v>46966.824721793644</v>
      </c>
      <c r="AT79" s="15">
        <f t="shared" si="69"/>
        <v>1703.6966971407924</v>
      </c>
      <c r="AU79" s="85">
        <f t="shared" si="87"/>
        <v>45263.128024652855</v>
      </c>
      <c r="AV79" s="32">
        <f t="shared" si="70"/>
        <v>2625.3211325555749</v>
      </c>
      <c r="AW79" s="36">
        <v>76</v>
      </c>
      <c r="AX79" s="14">
        <f t="shared" si="107"/>
        <v>45038.592338929739</v>
      </c>
      <c r="AY79" s="15">
        <f t="shared" si="88"/>
        <v>10</v>
      </c>
      <c r="AZ79" s="14">
        <f t="shared" si="89"/>
        <v>760</v>
      </c>
      <c r="BA79" s="14">
        <f t="shared" si="90"/>
        <v>45028.592338929739</v>
      </c>
      <c r="BB79" s="15">
        <f t="shared" si="77"/>
        <v>262.66678864375683</v>
      </c>
      <c r="BC79" s="14">
        <f t="shared" si="91"/>
        <v>9530.604151471749</v>
      </c>
      <c r="BD79" s="14">
        <f t="shared" si="92"/>
        <v>45291.259127573496</v>
      </c>
      <c r="BE79" s="14">
        <f>BD79-$AX$76-SUM($N$77:N79)</f>
        <v>984.57770990196877</v>
      </c>
      <c r="BF79" s="15">
        <f t="shared" si="78"/>
        <v>187.06976488137406</v>
      </c>
      <c r="BG79" s="34">
        <f t="shared" si="93"/>
        <v>45104.189362692123</v>
      </c>
      <c r="BH79" s="32">
        <f t="shared" si="71"/>
        <v>2466.3824705948427</v>
      </c>
    </row>
    <row r="80" spans="1:6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5"/>
      <c r="M80" s="12">
        <v>77</v>
      </c>
      <c r="N80" s="15">
        <f t="shared" si="104"/>
        <v>500</v>
      </c>
      <c r="O80" s="15">
        <f t="shared" si="94"/>
        <v>38500</v>
      </c>
      <c r="P80" s="15">
        <f t="shared" si="72"/>
        <v>0</v>
      </c>
      <c r="Q80" s="15">
        <f t="shared" si="79"/>
        <v>0</v>
      </c>
      <c r="R80" s="14">
        <f t="shared" si="80"/>
        <v>44225.687521107757</v>
      </c>
      <c r="S80" s="15">
        <f t="shared" si="95"/>
        <v>257.9831772064619</v>
      </c>
      <c r="T80" s="15">
        <f t="shared" si="81"/>
        <v>9546.4722872784168</v>
      </c>
      <c r="U80" s="15">
        <f t="shared" si="96"/>
        <v>44483.670698314221</v>
      </c>
      <c r="V80" s="15">
        <f t="shared" si="105"/>
        <v>10</v>
      </c>
      <c r="W80" s="15">
        <f t="shared" si="97"/>
        <v>770</v>
      </c>
      <c r="X80" s="15">
        <f t="shared" si="98"/>
        <v>3.7069725581928519</v>
      </c>
      <c r="Y80" s="14">
        <f t="shared" si="99"/>
        <v>137.17371488982204</v>
      </c>
      <c r="Z80" s="15">
        <f t="shared" si="100"/>
        <v>74.139451163857046</v>
      </c>
      <c r="AA80" s="14">
        <f t="shared" si="101"/>
        <v>2743.4742977964397</v>
      </c>
      <c r="AB80" s="15">
        <f t="shared" si="102"/>
        <v>44395.824274592174</v>
      </c>
      <c r="AC80" s="15">
        <f t="shared" si="65"/>
        <v>3650.6480126862616</v>
      </c>
      <c r="AD80" s="20">
        <f t="shared" si="66"/>
        <v>9.4822026303539267E-2</v>
      </c>
      <c r="AE80" s="28"/>
      <c r="AF80" s="14">
        <f t="shared" si="106"/>
        <v>0</v>
      </c>
      <c r="AG80" s="14">
        <f t="shared" si="67"/>
        <v>3650.6480126862616</v>
      </c>
      <c r="AH80" s="26">
        <f t="shared" si="68"/>
        <v>9.4822026303539267E-2</v>
      </c>
      <c r="AI80" s="29">
        <f t="shared" si="73"/>
        <v>5895.8242745921743</v>
      </c>
      <c r="AJ80" s="29">
        <f t="shared" si="74"/>
        <v>1120.2066121725131</v>
      </c>
      <c r="AK80" s="81">
        <f t="shared" si="75"/>
        <v>43275.61766241966</v>
      </c>
      <c r="AL80" s="28">
        <v>77</v>
      </c>
      <c r="AM80" s="14">
        <f t="shared" si="76"/>
        <v>47466.824721793644</v>
      </c>
      <c r="AN80" s="15">
        <f t="shared" si="82"/>
        <v>10</v>
      </c>
      <c r="AO80" s="15">
        <f t="shared" si="83"/>
        <v>770</v>
      </c>
      <c r="AP80" s="15">
        <f t="shared" si="84"/>
        <v>47456.824721793644</v>
      </c>
      <c r="AQ80" s="15">
        <f t="shared" si="85"/>
        <v>276.83147754379627</v>
      </c>
      <c r="AR80" s="15">
        <f t="shared" si="103"/>
        <v>10003.656199337427</v>
      </c>
      <c r="AS80" s="15">
        <f t="shared" si="86"/>
        <v>47733.656199337442</v>
      </c>
      <c r="AT80" s="15">
        <f t="shared" si="69"/>
        <v>1754.394677874114</v>
      </c>
      <c r="AU80" s="85">
        <f t="shared" si="87"/>
        <v>45979.261521463326</v>
      </c>
      <c r="AV80" s="32">
        <f t="shared" si="70"/>
        <v>2703.6438590436665</v>
      </c>
      <c r="AW80" s="36">
        <v>77</v>
      </c>
      <c r="AX80" s="14">
        <f t="shared" si="107"/>
        <v>45791.259127573496</v>
      </c>
      <c r="AY80" s="15">
        <f t="shared" si="88"/>
        <v>10</v>
      </c>
      <c r="AZ80" s="14">
        <f t="shared" si="89"/>
        <v>770</v>
      </c>
      <c r="BA80" s="14">
        <f t="shared" si="90"/>
        <v>45781.259127573496</v>
      </c>
      <c r="BB80" s="15">
        <f t="shared" si="77"/>
        <v>267.05734491084542</v>
      </c>
      <c r="BC80" s="14">
        <f t="shared" si="91"/>
        <v>9797.6614963825941</v>
      </c>
      <c r="BD80" s="14">
        <f t="shared" si="92"/>
        <v>46048.316472484345</v>
      </c>
      <c r="BE80" s="14">
        <f>BD80-$AX$76-SUM($N$77:N80)</f>
        <v>1241.6350548128175</v>
      </c>
      <c r="BF80" s="15">
        <f t="shared" si="78"/>
        <v>235.91066041443534</v>
      </c>
      <c r="BG80" s="34">
        <f t="shared" si="93"/>
        <v>45812.405812069912</v>
      </c>
      <c r="BH80" s="32">
        <f t="shared" si="71"/>
        <v>2536.7881496502523</v>
      </c>
    </row>
    <row r="81" spans="1:6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5"/>
      <c r="M81" s="12">
        <v>78</v>
      </c>
      <c r="N81" s="15">
        <f t="shared" si="104"/>
        <v>500</v>
      </c>
      <c r="O81" s="15">
        <f t="shared" si="94"/>
        <v>39000</v>
      </c>
      <c r="P81" s="15">
        <f t="shared" si="72"/>
        <v>0</v>
      </c>
      <c r="Q81" s="15">
        <f t="shared" si="79"/>
        <v>0</v>
      </c>
      <c r="R81" s="14">
        <f t="shared" si="80"/>
        <v>44895.824274592174</v>
      </c>
      <c r="S81" s="15">
        <f t="shared" si="95"/>
        <v>261.89230826845437</v>
      </c>
      <c r="T81" s="15">
        <f t="shared" si="81"/>
        <v>9808.364595546871</v>
      </c>
      <c r="U81" s="15">
        <f t="shared" si="96"/>
        <v>45157.71658286063</v>
      </c>
      <c r="V81" s="15">
        <f t="shared" si="105"/>
        <v>10</v>
      </c>
      <c r="W81" s="15">
        <f t="shared" si="97"/>
        <v>780</v>
      </c>
      <c r="X81" s="15">
        <f t="shared" si="98"/>
        <v>3.763143048571719</v>
      </c>
      <c r="Y81" s="14">
        <f t="shared" si="99"/>
        <v>140.93685793839376</v>
      </c>
      <c r="Z81" s="15">
        <f t="shared" si="100"/>
        <v>75.262860971434392</v>
      </c>
      <c r="AA81" s="14">
        <f t="shared" si="101"/>
        <v>2818.737158767874</v>
      </c>
      <c r="AB81" s="15">
        <f t="shared" si="102"/>
        <v>45068.690578840622</v>
      </c>
      <c r="AC81" s="15">
        <f t="shared" si="65"/>
        <v>3739.674016706268</v>
      </c>
      <c r="AD81" s="20">
        <f t="shared" si="66"/>
        <v>9.5889077351442767E-2</v>
      </c>
      <c r="AE81" s="28"/>
      <c r="AF81" s="14">
        <f t="shared" si="106"/>
        <v>0</v>
      </c>
      <c r="AG81" s="14">
        <f t="shared" si="67"/>
        <v>3739.674016706268</v>
      </c>
      <c r="AH81" s="26">
        <f t="shared" si="68"/>
        <v>9.5889077351442767E-2</v>
      </c>
      <c r="AI81" s="29">
        <f t="shared" si="73"/>
        <v>6068.690578840622</v>
      </c>
      <c r="AJ81" s="29">
        <f t="shared" si="74"/>
        <v>1153.0512099797181</v>
      </c>
      <c r="AK81" s="81">
        <f t="shared" si="75"/>
        <v>43915.639368860902</v>
      </c>
      <c r="AL81" s="28">
        <v>78</v>
      </c>
      <c r="AM81" s="14">
        <f t="shared" si="76"/>
        <v>48233.656199337442</v>
      </c>
      <c r="AN81" s="15">
        <f t="shared" si="82"/>
        <v>10</v>
      </c>
      <c r="AO81" s="15">
        <f t="shared" si="83"/>
        <v>780</v>
      </c>
      <c r="AP81" s="15">
        <f t="shared" si="84"/>
        <v>48223.656199337442</v>
      </c>
      <c r="AQ81" s="15">
        <f t="shared" si="85"/>
        <v>281.30466116280178</v>
      </c>
      <c r="AR81" s="15">
        <f t="shared" si="103"/>
        <v>10284.960860500229</v>
      </c>
      <c r="AS81" s="15">
        <f t="shared" si="86"/>
        <v>48504.960860500243</v>
      </c>
      <c r="AT81" s="15">
        <f t="shared" si="69"/>
        <v>1805.9425634950462</v>
      </c>
      <c r="AU81" s="85">
        <f t="shared" si="87"/>
        <v>46699.018297005197</v>
      </c>
      <c r="AV81" s="32">
        <f t="shared" si="70"/>
        <v>2783.3789281442951</v>
      </c>
      <c r="AW81" s="36">
        <v>78</v>
      </c>
      <c r="AX81" s="14">
        <f t="shared" si="107"/>
        <v>46548.316472484345</v>
      </c>
      <c r="AY81" s="15">
        <f t="shared" si="88"/>
        <v>10</v>
      </c>
      <c r="AZ81" s="14">
        <f t="shared" si="89"/>
        <v>780</v>
      </c>
      <c r="BA81" s="14">
        <f t="shared" si="90"/>
        <v>46538.316472484345</v>
      </c>
      <c r="BB81" s="15">
        <f t="shared" si="77"/>
        <v>271.4735127561587</v>
      </c>
      <c r="BC81" s="14">
        <f t="shared" si="91"/>
        <v>10069.135009138752</v>
      </c>
      <c r="BD81" s="14">
        <f t="shared" si="92"/>
        <v>46809.789985240503</v>
      </c>
      <c r="BE81" s="14">
        <f>BD81-$AX$76-SUM($N$77:N81)</f>
        <v>1503.1085675689756</v>
      </c>
      <c r="BF81" s="15">
        <f t="shared" si="78"/>
        <v>285.59062783810538</v>
      </c>
      <c r="BG81" s="34">
        <f t="shared" si="93"/>
        <v>46524.199357402395</v>
      </c>
      <c r="BH81" s="32">
        <f t="shared" si="71"/>
        <v>2608.5599885414922</v>
      </c>
    </row>
    <row r="82" spans="1:6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5"/>
      <c r="M82" s="12">
        <v>79</v>
      </c>
      <c r="N82" s="15">
        <f t="shared" si="104"/>
        <v>500</v>
      </c>
      <c r="O82" s="15">
        <f t="shared" si="94"/>
        <v>39500</v>
      </c>
      <c r="P82" s="15">
        <f t="shared" si="72"/>
        <v>0</v>
      </c>
      <c r="Q82" s="15">
        <f t="shared" si="79"/>
        <v>0</v>
      </c>
      <c r="R82" s="14">
        <f t="shared" si="80"/>
        <v>45568.690578840622</v>
      </c>
      <c r="S82" s="15">
        <f t="shared" si="95"/>
        <v>265.81736170990365</v>
      </c>
      <c r="T82" s="15">
        <f t="shared" si="81"/>
        <v>10074.181957256775</v>
      </c>
      <c r="U82" s="15">
        <f t="shared" si="96"/>
        <v>45834.507940550524</v>
      </c>
      <c r="V82" s="15">
        <f t="shared" si="105"/>
        <v>10</v>
      </c>
      <c r="W82" s="15">
        <f t="shared" si="97"/>
        <v>790</v>
      </c>
      <c r="X82" s="15">
        <f t="shared" si="98"/>
        <v>3.8195423283792103</v>
      </c>
      <c r="Y82" s="14">
        <f t="shared" si="99"/>
        <v>144.75640026677297</v>
      </c>
      <c r="Z82" s="15">
        <f t="shared" si="100"/>
        <v>76.390846567584205</v>
      </c>
      <c r="AA82" s="14">
        <f t="shared" si="101"/>
        <v>2895.1280053354581</v>
      </c>
      <c r="AB82" s="15">
        <f t="shared" si="102"/>
        <v>45744.297551654563</v>
      </c>
      <c r="AC82" s="15">
        <f t="shared" si="65"/>
        <v>3829.8844056022308</v>
      </c>
      <c r="AD82" s="20">
        <f t="shared" si="66"/>
        <v>9.6959098876005845E-2</v>
      </c>
      <c r="AE82" s="28"/>
      <c r="AF82" s="14">
        <f t="shared" si="106"/>
        <v>0</v>
      </c>
      <c r="AG82" s="14">
        <f t="shared" si="67"/>
        <v>3829.8844056022308</v>
      </c>
      <c r="AH82" s="26">
        <f t="shared" si="68"/>
        <v>9.6959098876005845E-2</v>
      </c>
      <c r="AI82" s="29">
        <f t="shared" si="73"/>
        <v>6244.297551654563</v>
      </c>
      <c r="AJ82" s="29">
        <f t="shared" si="74"/>
        <v>1186.416534814367</v>
      </c>
      <c r="AK82" s="81">
        <f t="shared" si="75"/>
        <v>44557.881016840198</v>
      </c>
      <c r="AL82" s="28">
        <v>79</v>
      </c>
      <c r="AM82" s="14">
        <f t="shared" si="76"/>
        <v>49004.960860500243</v>
      </c>
      <c r="AN82" s="15">
        <f t="shared" si="82"/>
        <v>10</v>
      </c>
      <c r="AO82" s="15">
        <f t="shared" si="83"/>
        <v>790</v>
      </c>
      <c r="AP82" s="15">
        <f t="shared" si="84"/>
        <v>48994.960860500243</v>
      </c>
      <c r="AQ82" s="15">
        <f t="shared" si="85"/>
        <v>285.80393835291812</v>
      </c>
      <c r="AR82" s="15">
        <f t="shared" si="103"/>
        <v>10570.764798853146</v>
      </c>
      <c r="AS82" s="15">
        <f t="shared" si="86"/>
        <v>49280.764798853161</v>
      </c>
      <c r="AT82" s="15">
        <f t="shared" si="69"/>
        <v>1858.3453117821005</v>
      </c>
      <c r="AU82" s="85">
        <f t="shared" si="87"/>
        <v>47422.419487071063</v>
      </c>
      <c r="AV82" s="32">
        <f t="shared" si="70"/>
        <v>2864.5384702308656</v>
      </c>
      <c r="AW82" s="36">
        <v>79</v>
      </c>
      <c r="AX82" s="14">
        <f t="shared" si="107"/>
        <v>47309.789985240503</v>
      </c>
      <c r="AY82" s="15">
        <f t="shared" si="88"/>
        <v>10</v>
      </c>
      <c r="AZ82" s="14">
        <f t="shared" si="89"/>
        <v>790</v>
      </c>
      <c r="BA82" s="14">
        <f t="shared" si="90"/>
        <v>47299.789985240503</v>
      </c>
      <c r="BB82" s="15">
        <f t="shared" si="77"/>
        <v>275.91544158056962</v>
      </c>
      <c r="BC82" s="14">
        <f t="shared" si="91"/>
        <v>10345.050450719322</v>
      </c>
      <c r="BD82" s="14">
        <f t="shared" si="92"/>
        <v>47575.70542682107</v>
      </c>
      <c r="BE82" s="14">
        <f>BD82-$AX$76-SUM($N$77:N82)</f>
        <v>1769.0240091495434</v>
      </c>
      <c r="BF82" s="15">
        <f t="shared" si="78"/>
        <v>336.11456173841327</v>
      </c>
      <c r="BG82" s="34">
        <f t="shared" si="93"/>
        <v>47239.59086508266</v>
      </c>
      <c r="BH82" s="32">
        <f t="shared" si="71"/>
        <v>2681.7098482424626</v>
      </c>
    </row>
    <row r="83" spans="1:6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5"/>
      <c r="M83" s="12">
        <v>80</v>
      </c>
      <c r="N83" s="15">
        <f t="shared" si="104"/>
        <v>500</v>
      </c>
      <c r="O83" s="15">
        <f t="shared" si="94"/>
        <v>40000</v>
      </c>
      <c r="P83" s="15">
        <f t="shared" si="72"/>
        <v>0</v>
      </c>
      <c r="Q83" s="15">
        <f t="shared" si="79"/>
        <v>0</v>
      </c>
      <c r="R83" s="14">
        <f t="shared" si="80"/>
        <v>46244.297551654563</v>
      </c>
      <c r="S83" s="15">
        <f t="shared" si="95"/>
        <v>269.75840238465167</v>
      </c>
      <c r="T83" s="15">
        <f t="shared" si="81"/>
        <v>10343.940359641427</v>
      </c>
      <c r="U83" s="15">
        <f t="shared" si="96"/>
        <v>46514.055954039213</v>
      </c>
      <c r="V83" s="15">
        <f t="shared" si="105"/>
        <v>10</v>
      </c>
      <c r="W83" s="15">
        <f t="shared" si="97"/>
        <v>800</v>
      </c>
      <c r="X83" s="15">
        <f t="shared" si="98"/>
        <v>3.876171329503268</v>
      </c>
      <c r="Y83" s="14">
        <f t="shared" si="99"/>
        <v>148.63257159627625</v>
      </c>
      <c r="Z83" s="15">
        <f t="shared" si="100"/>
        <v>77.523426590065355</v>
      </c>
      <c r="AA83" s="14">
        <f t="shared" si="101"/>
        <v>2972.6514319255234</v>
      </c>
      <c r="AB83" s="15">
        <f t="shared" si="102"/>
        <v>46422.656356119645</v>
      </c>
      <c r="AC83" s="15">
        <f t="shared" si="65"/>
        <v>3921.2840035217996</v>
      </c>
      <c r="AD83" s="20">
        <f t="shared" si="66"/>
        <v>9.8032100088044985E-2</v>
      </c>
      <c r="AE83" s="28"/>
      <c r="AF83" s="14">
        <f t="shared" si="106"/>
        <v>0</v>
      </c>
      <c r="AG83" s="14">
        <f t="shared" si="67"/>
        <v>3921.2840035217996</v>
      </c>
      <c r="AH83" s="26">
        <f t="shared" si="68"/>
        <v>9.8032100088044985E-2</v>
      </c>
      <c r="AI83" s="29">
        <f t="shared" si="73"/>
        <v>6422.6563561196454</v>
      </c>
      <c r="AJ83" s="29">
        <f t="shared" si="74"/>
        <v>1220.3047076627327</v>
      </c>
      <c r="AK83" s="81">
        <f t="shared" si="75"/>
        <v>45202.351648456912</v>
      </c>
      <c r="AL83" s="28">
        <v>80</v>
      </c>
      <c r="AM83" s="14">
        <f t="shared" si="76"/>
        <v>49780.764798853161</v>
      </c>
      <c r="AN83" s="15">
        <f t="shared" si="82"/>
        <v>10</v>
      </c>
      <c r="AO83" s="15">
        <f t="shared" si="83"/>
        <v>800</v>
      </c>
      <c r="AP83" s="15">
        <f t="shared" si="84"/>
        <v>49770.764798853161</v>
      </c>
      <c r="AQ83" s="15">
        <f t="shared" si="85"/>
        <v>290.32946132664347</v>
      </c>
      <c r="AR83" s="15">
        <f t="shared" si="103"/>
        <v>10861.094260179791</v>
      </c>
      <c r="AS83" s="15">
        <f t="shared" si="86"/>
        <v>50061.094260179801</v>
      </c>
      <c r="AT83" s="15">
        <f t="shared" si="69"/>
        <v>1911.6079094341624</v>
      </c>
      <c r="AU83" s="85">
        <f t="shared" si="87"/>
        <v>48149.486350745639</v>
      </c>
      <c r="AV83" s="32">
        <f t="shared" si="70"/>
        <v>2947.1347022887276</v>
      </c>
      <c r="AW83" s="36">
        <v>80</v>
      </c>
      <c r="AX83" s="14">
        <f t="shared" si="107"/>
        <v>48075.70542682107</v>
      </c>
      <c r="AY83" s="15">
        <f t="shared" si="88"/>
        <v>10</v>
      </c>
      <c r="AZ83" s="14">
        <f t="shared" si="89"/>
        <v>800</v>
      </c>
      <c r="BA83" s="14">
        <f t="shared" si="90"/>
        <v>48065.70542682107</v>
      </c>
      <c r="BB83" s="15">
        <f t="shared" si="77"/>
        <v>280.38328165645629</v>
      </c>
      <c r="BC83" s="14">
        <f t="shared" si="91"/>
        <v>10625.433732375777</v>
      </c>
      <c r="BD83" s="14">
        <f t="shared" si="92"/>
        <v>48346.088708477524</v>
      </c>
      <c r="BE83" s="14">
        <f>BD83-$AX$76-SUM($N$77:N83)</f>
        <v>2039.407290805997</v>
      </c>
      <c r="BF83" s="15">
        <f t="shared" si="78"/>
        <v>387.48738525313945</v>
      </c>
      <c r="BG83" s="34">
        <f t="shared" si="93"/>
        <v>47958.601323224386</v>
      </c>
      <c r="BH83" s="32">
        <f t="shared" si="71"/>
        <v>2756.2496747674741</v>
      </c>
    </row>
    <row r="84" spans="1:6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5"/>
      <c r="M84" s="12">
        <v>81</v>
      </c>
      <c r="N84" s="15">
        <f t="shared" si="104"/>
        <v>500</v>
      </c>
      <c r="O84" s="15">
        <f t="shared" si="94"/>
        <v>40500</v>
      </c>
      <c r="P84" s="15">
        <f t="shared" si="72"/>
        <v>0</v>
      </c>
      <c r="Q84" s="15">
        <f t="shared" si="79"/>
        <v>0</v>
      </c>
      <c r="R84" s="14">
        <f t="shared" si="80"/>
        <v>46922.656356119645</v>
      </c>
      <c r="S84" s="15">
        <f t="shared" si="95"/>
        <v>273.71549541069794</v>
      </c>
      <c r="T84" s="15">
        <f t="shared" si="81"/>
        <v>10617.655855052124</v>
      </c>
      <c r="U84" s="15">
        <f t="shared" si="96"/>
        <v>47196.371851530341</v>
      </c>
      <c r="V84" s="15">
        <f t="shared" si="105"/>
        <v>10</v>
      </c>
      <c r="W84" s="15">
        <f t="shared" si="97"/>
        <v>810</v>
      </c>
      <c r="X84" s="15">
        <f t="shared" si="98"/>
        <v>3.9330309876275287</v>
      </c>
      <c r="Y84" s="14">
        <f t="shared" si="99"/>
        <v>152.56560258390377</v>
      </c>
      <c r="Z84" s="15">
        <f t="shared" si="100"/>
        <v>78.660619752550573</v>
      </c>
      <c r="AA84" s="14">
        <f t="shared" si="101"/>
        <v>3051.3120516780741</v>
      </c>
      <c r="AB84" s="15">
        <f t="shared" si="102"/>
        <v>47103.77820079017</v>
      </c>
      <c r="AC84" s="15">
        <f t="shared" si="65"/>
        <v>4013.877654261978</v>
      </c>
      <c r="AD84" s="20">
        <f t="shared" si="66"/>
        <v>9.9108090228690812E-2</v>
      </c>
      <c r="AE84" s="28"/>
      <c r="AF84" s="14">
        <f t="shared" si="106"/>
        <v>0</v>
      </c>
      <c r="AG84" s="14">
        <f t="shared" si="67"/>
        <v>4013.877654261978</v>
      </c>
      <c r="AH84" s="26">
        <f t="shared" si="68"/>
        <v>9.9108090228690812E-2</v>
      </c>
      <c r="AI84" s="29">
        <f t="shared" si="73"/>
        <v>6603.7782007901696</v>
      </c>
      <c r="AJ84" s="29">
        <f t="shared" si="74"/>
        <v>1254.7178581501323</v>
      </c>
      <c r="AK84" s="81">
        <f t="shared" si="75"/>
        <v>45849.060342640034</v>
      </c>
      <c r="AL84" s="28">
        <v>81</v>
      </c>
      <c r="AM84" s="14">
        <f t="shared" si="76"/>
        <v>50561.094260179801</v>
      </c>
      <c r="AN84" s="15">
        <f t="shared" si="82"/>
        <v>10</v>
      </c>
      <c r="AO84" s="15">
        <f t="shared" si="83"/>
        <v>810</v>
      </c>
      <c r="AP84" s="15">
        <f t="shared" si="84"/>
        <v>50551.094260179801</v>
      </c>
      <c r="AQ84" s="15">
        <f t="shared" si="85"/>
        <v>294.88138318438217</v>
      </c>
      <c r="AR84" s="15">
        <f t="shared" si="103"/>
        <v>11155.975643364172</v>
      </c>
      <c r="AS84" s="15">
        <f t="shared" si="86"/>
        <v>50845.975643364181</v>
      </c>
      <c r="AT84" s="15">
        <f t="shared" si="69"/>
        <v>1965.7353722391945</v>
      </c>
      <c r="AU84" s="85">
        <f t="shared" si="87"/>
        <v>48880.240271124989</v>
      </c>
      <c r="AV84" s="32">
        <f t="shared" si="70"/>
        <v>3031.1799284849549</v>
      </c>
      <c r="AW84" s="36">
        <v>81</v>
      </c>
      <c r="AX84" s="14">
        <f t="shared" si="107"/>
        <v>48846.088708477524</v>
      </c>
      <c r="AY84" s="15">
        <f t="shared" si="88"/>
        <v>10</v>
      </c>
      <c r="AZ84" s="14">
        <f t="shared" si="89"/>
        <v>810</v>
      </c>
      <c r="BA84" s="14">
        <f t="shared" si="90"/>
        <v>48836.088708477524</v>
      </c>
      <c r="BB84" s="15">
        <f t="shared" si="77"/>
        <v>284.8771841327856</v>
      </c>
      <c r="BC84" s="14">
        <f t="shared" si="91"/>
        <v>10910.310916508563</v>
      </c>
      <c r="BD84" s="14">
        <f t="shared" si="92"/>
        <v>49120.965892610307</v>
      </c>
      <c r="BE84" s="14">
        <f>BD84-$AX$76-SUM($N$77:N84)</f>
        <v>2314.2844749387805</v>
      </c>
      <c r="BF84" s="15">
        <f t="shared" si="78"/>
        <v>439.71405023836832</v>
      </c>
      <c r="BG84" s="34">
        <f t="shared" si="93"/>
        <v>48681.251842371938</v>
      </c>
      <c r="BH84" s="32">
        <f t="shared" si="71"/>
        <v>2832.1914997319036</v>
      </c>
    </row>
    <row r="85" spans="1:6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5"/>
      <c r="M85" s="12">
        <v>82</v>
      </c>
      <c r="N85" s="15">
        <f t="shared" si="104"/>
        <v>500</v>
      </c>
      <c r="O85" s="15">
        <f t="shared" si="94"/>
        <v>41000</v>
      </c>
      <c r="P85" s="15">
        <f t="shared" si="72"/>
        <v>0</v>
      </c>
      <c r="Q85" s="15">
        <f t="shared" si="79"/>
        <v>0</v>
      </c>
      <c r="R85" s="14">
        <f t="shared" si="80"/>
        <v>47603.77820079017</v>
      </c>
      <c r="S85" s="15">
        <f t="shared" si="95"/>
        <v>277.68870617127601</v>
      </c>
      <c r="T85" s="15">
        <f t="shared" si="81"/>
        <v>10895.344561223401</v>
      </c>
      <c r="U85" s="15">
        <f t="shared" si="96"/>
        <v>47881.466906961447</v>
      </c>
      <c r="V85" s="15">
        <f t="shared" si="105"/>
        <v>10</v>
      </c>
      <c r="W85" s="15">
        <f t="shared" si="97"/>
        <v>820</v>
      </c>
      <c r="X85" s="15">
        <f t="shared" si="98"/>
        <v>3.9901222422467875</v>
      </c>
      <c r="Y85" s="14">
        <f t="shared" si="99"/>
        <v>156.55572482615057</v>
      </c>
      <c r="Z85" s="15">
        <f t="shared" si="100"/>
        <v>79.802444844935749</v>
      </c>
      <c r="AA85" s="14">
        <f t="shared" si="101"/>
        <v>3131.1144965230101</v>
      </c>
      <c r="AB85" s="15">
        <f t="shared" si="102"/>
        <v>47787.674339874262</v>
      </c>
      <c r="AC85" s="15">
        <f t="shared" si="65"/>
        <v>4107.6702213491608</v>
      </c>
      <c r="AD85" s="20">
        <f t="shared" si="66"/>
        <v>0.10018707856949173</v>
      </c>
      <c r="AE85" s="28"/>
      <c r="AF85" s="14">
        <f t="shared" si="106"/>
        <v>0</v>
      </c>
      <c r="AG85" s="14">
        <f t="shared" si="67"/>
        <v>4107.6702213491608</v>
      </c>
      <c r="AH85" s="26">
        <f t="shared" si="68"/>
        <v>0.10018707856949173</v>
      </c>
      <c r="AI85" s="29">
        <f t="shared" si="73"/>
        <v>6787.6743398742619</v>
      </c>
      <c r="AJ85" s="29">
        <f t="shared" si="74"/>
        <v>1289.6581245761097</v>
      </c>
      <c r="AK85" s="81">
        <f t="shared" si="75"/>
        <v>46498.01621529815</v>
      </c>
      <c r="AL85" s="28">
        <v>82</v>
      </c>
      <c r="AM85" s="14">
        <f t="shared" si="76"/>
        <v>51345.975643364181</v>
      </c>
      <c r="AN85" s="15">
        <f t="shared" si="82"/>
        <v>10</v>
      </c>
      <c r="AO85" s="15">
        <f t="shared" si="83"/>
        <v>820</v>
      </c>
      <c r="AP85" s="15">
        <f t="shared" si="84"/>
        <v>51335.975643364181</v>
      </c>
      <c r="AQ85" s="15">
        <f t="shared" si="85"/>
        <v>299.45985791962443</v>
      </c>
      <c r="AR85" s="15">
        <f t="shared" si="103"/>
        <v>11455.435501283797</v>
      </c>
      <c r="AS85" s="15">
        <f t="shared" si="86"/>
        <v>51635.435501283806</v>
      </c>
      <c r="AT85" s="15">
        <f t="shared" si="69"/>
        <v>2020.7327452439231</v>
      </c>
      <c r="AU85" s="85">
        <f t="shared" si="87"/>
        <v>49614.702756039886</v>
      </c>
      <c r="AV85" s="32">
        <f t="shared" si="70"/>
        <v>3116.6865407417354</v>
      </c>
      <c r="AW85" s="36">
        <v>82</v>
      </c>
      <c r="AX85" s="14">
        <f t="shared" si="107"/>
        <v>49620.965892610307</v>
      </c>
      <c r="AY85" s="15">
        <f t="shared" si="88"/>
        <v>10</v>
      </c>
      <c r="AZ85" s="14">
        <f t="shared" si="89"/>
        <v>820</v>
      </c>
      <c r="BA85" s="14">
        <f t="shared" si="90"/>
        <v>49610.965892610307</v>
      </c>
      <c r="BB85" s="15">
        <f t="shared" si="77"/>
        <v>289.39730104022681</v>
      </c>
      <c r="BC85" s="14">
        <f t="shared" si="91"/>
        <v>11199.708217548789</v>
      </c>
      <c r="BD85" s="14">
        <f t="shared" si="92"/>
        <v>49900.363193650534</v>
      </c>
      <c r="BE85" s="14">
        <f>BD85-$AX$76-SUM($N$77:N85)</f>
        <v>2593.6817759790065</v>
      </c>
      <c r="BF85" s="15">
        <f t="shared" si="78"/>
        <v>492.79953743601124</v>
      </c>
      <c r="BG85" s="34">
        <f t="shared" si="93"/>
        <v>49407.563656214523</v>
      </c>
      <c r="BH85" s="32">
        <f t="shared" si="71"/>
        <v>2909.5474409163726</v>
      </c>
    </row>
    <row r="86" spans="1:6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5"/>
      <c r="M86" s="12">
        <v>83</v>
      </c>
      <c r="N86" s="15">
        <f t="shared" si="104"/>
        <v>500</v>
      </c>
      <c r="O86" s="15">
        <f t="shared" si="94"/>
        <v>41500</v>
      </c>
      <c r="P86" s="15">
        <f t="shared" si="72"/>
        <v>0</v>
      </c>
      <c r="Q86" s="15">
        <f t="shared" si="79"/>
        <v>0</v>
      </c>
      <c r="R86" s="14">
        <f t="shared" si="80"/>
        <v>48287.674339874262</v>
      </c>
      <c r="S86" s="15">
        <f t="shared" si="95"/>
        <v>281.67810031593325</v>
      </c>
      <c r="T86" s="15">
        <f t="shared" si="81"/>
        <v>11177.022661539335</v>
      </c>
      <c r="U86" s="15">
        <f t="shared" si="96"/>
        <v>48569.352440190196</v>
      </c>
      <c r="V86" s="15">
        <f t="shared" si="105"/>
        <v>10</v>
      </c>
      <c r="W86" s="15">
        <f t="shared" si="97"/>
        <v>830</v>
      </c>
      <c r="X86" s="15">
        <f t="shared" si="98"/>
        <v>4.0474460366825165</v>
      </c>
      <c r="Y86" s="14">
        <f t="shared" si="99"/>
        <v>160.60317086283308</v>
      </c>
      <c r="Z86" s="15">
        <f t="shared" si="100"/>
        <v>80.948920733650326</v>
      </c>
      <c r="AA86" s="14">
        <f t="shared" si="101"/>
        <v>3212.0634172566606</v>
      </c>
      <c r="AB86" s="15">
        <f t="shared" si="102"/>
        <v>48474.356073419862</v>
      </c>
      <c r="AC86" s="15">
        <f t="shared" si="65"/>
        <v>4202.666588119494</v>
      </c>
      <c r="AD86" s="20">
        <f t="shared" si="66"/>
        <v>0.10126907441251792</v>
      </c>
      <c r="AE86" s="28"/>
      <c r="AF86" s="14">
        <f t="shared" si="106"/>
        <v>0</v>
      </c>
      <c r="AG86" s="14">
        <f t="shared" si="67"/>
        <v>4202.666588119494</v>
      </c>
      <c r="AH86" s="26">
        <f t="shared" si="68"/>
        <v>0.10126907441251792</v>
      </c>
      <c r="AI86" s="29">
        <f t="shared" si="73"/>
        <v>6974.3560734198618</v>
      </c>
      <c r="AJ86" s="29">
        <f t="shared" si="74"/>
        <v>1325.1276539497737</v>
      </c>
      <c r="AK86" s="81">
        <f t="shared" si="75"/>
        <v>47149.228419470091</v>
      </c>
      <c r="AL86" s="28">
        <v>83</v>
      </c>
      <c r="AM86" s="14">
        <f t="shared" si="76"/>
        <v>52135.435501283806</v>
      </c>
      <c r="AN86" s="15">
        <f t="shared" si="82"/>
        <v>10</v>
      </c>
      <c r="AO86" s="15">
        <f t="shared" si="83"/>
        <v>830</v>
      </c>
      <c r="AP86" s="15">
        <f t="shared" si="84"/>
        <v>52125.435501283806</v>
      </c>
      <c r="AQ86" s="15">
        <f t="shared" si="85"/>
        <v>304.0650404241556</v>
      </c>
      <c r="AR86" s="15">
        <f t="shared" si="103"/>
        <v>11759.500541707952</v>
      </c>
      <c r="AS86" s="15">
        <f t="shared" si="86"/>
        <v>52429.500541707959</v>
      </c>
      <c r="AT86" s="15">
        <f t="shared" si="69"/>
        <v>2076.6051029245123</v>
      </c>
      <c r="AU86" s="85">
        <f t="shared" si="87"/>
        <v>50352.895438783446</v>
      </c>
      <c r="AV86" s="32">
        <f t="shared" si="70"/>
        <v>3203.6670193133541</v>
      </c>
      <c r="AW86" s="36">
        <v>83</v>
      </c>
      <c r="AX86" s="14">
        <f t="shared" si="107"/>
        <v>50400.363193650534</v>
      </c>
      <c r="AY86" s="15">
        <f t="shared" si="88"/>
        <v>10</v>
      </c>
      <c r="AZ86" s="14">
        <f t="shared" si="89"/>
        <v>830</v>
      </c>
      <c r="BA86" s="14">
        <f t="shared" si="90"/>
        <v>50390.363193650534</v>
      </c>
      <c r="BB86" s="15">
        <f t="shared" si="77"/>
        <v>293.94378529629483</v>
      </c>
      <c r="BC86" s="14">
        <f t="shared" si="91"/>
        <v>11493.652002845083</v>
      </c>
      <c r="BD86" s="14">
        <f t="shared" si="92"/>
        <v>50684.306978946828</v>
      </c>
      <c r="BE86" s="14">
        <f>BD86-$AX$76-SUM($N$77:N86)</f>
        <v>2877.6255612753012</v>
      </c>
      <c r="BF86" s="15">
        <f t="shared" si="78"/>
        <v>546.74885664230726</v>
      </c>
      <c r="BG86" s="34">
        <f t="shared" si="93"/>
        <v>50137.558122304523</v>
      </c>
      <c r="BH86" s="32">
        <f t="shared" si="71"/>
        <v>2988.3297028344314</v>
      </c>
    </row>
    <row r="87" spans="1:60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5"/>
      <c r="M87" s="12">
        <v>84</v>
      </c>
      <c r="N87" s="15">
        <f t="shared" si="104"/>
        <v>500</v>
      </c>
      <c r="O87" s="15">
        <f t="shared" si="94"/>
        <v>42000</v>
      </c>
      <c r="P87" s="15">
        <f t="shared" si="72"/>
        <v>0</v>
      </c>
      <c r="Q87" s="15">
        <f t="shared" si="79"/>
        <v>0</v>
      </c>
      <c r="R87" s="14">
        <f t="shared" si="80"/>
        <v>48974.356073419862</v>
      </c>
      <c r="S87" s="15">
        <f t="shared" si="95"/>
        <v>285.68374376161586</v>
      </c>
      <c r="T87" s="15">
        <f t="shared" si="81"/>
        <v>11462.706405300951</v>
      </c>
      <c r="U87" s="15">
        <f t="shared" si="96"/>
        <v>49260.039817181474</v>
      </c>
      <c r="V87" s="15">
        <f t="shared" si="105"/>
        <v>10</v>
      </c>
      <c r="W87" s="15">
        <f t="shared" si="97"/>
        <v>840</v>
      </c>
      <c r="X87" s="15">
        <f t="shared" si="98"/>
        <v>4.105003318098456</v>
      </c>
      <c r="Y87" s="14">
        <f t="shared" si="99"/>
        <v>164.70817418093154</v>
      </c>
      <c r="Z87" s="15">
        <f t="shared" si="100"/>
        <v>82.100066361969127</v>
      </c>
      <c r="AA87" s="14">
        <f t="shared" si="101"/>
        <v>3294.1634836186299</v>
      </c>
      <c r="AB87" s="15">
        <f t="shared" si="102"/>
        <v>49163.834747501402</v>
      </c>
      <c r="AC87" s="15">
        <f t="shared" si="65"/>
        <v>4298.8716577995619</v>
      </c>
      <c r="AD87" s="20">
        <f t="shared" si="66"/>
        <v>0.10235408709046576</v>
      </c>
      <c r="AE87" s="28"/>
      <c r="AF87" s="14">
        <f t="shared" si="106"/>
        <v>0</v>
      </c>
      <c r="AG87" s="14">
        <f t="shared" si="67"/>
        <v>4298.8716577995619</v>
      </c>
      <c r="AH87" s="26">
        <f t="shared" si="68"/>
        <v>0.10235408709046576</v>
      </c>
      <c r="AI87" s="29">
        <f t="shared" si="73"/>
        <v>7163.8347475014016</v>
      </c>
      <c r="AJ87" s="29">
        <f t="shared" si="74"/>
        <v>1361.1286020252662</v>
      </c>
      <c r="AK87" s="81">
        <f t="shared" si="75"/>
        <v>47802.706145476135</v>
      </c>
      <c r="AL87" s="28">
        <v>84</v>
      </c>
      <c r="AM87" s="14">
        <f t="shared" si="76"/>
        <v>52929.500541707959</v>
      </c>
      <c r="AN87" s="15">
        <f t="shared" si="82"/>
        <v>10</v>
      </c>
      <c r="AO87" s="15">
        <f t="shared" si="83"/>
        <v>840</v>
      </c>
      <c r="AP87" s="15">
        <f t="shared" si="84"/>
        <v>52919.500541707959</v>
      </c>
      <c r="AQ87" s="15">
        <f t="shared" si="85"/>
        <v>308.69708649329647</v>
      </c>
      <c r="AR87" s="15">
        <f t="shared" si="103"/>
        <v>12068.197628201249</v>
      </c>
      <c r="AS87" s="15">
        <f t="shared" si="86"/>
        <v>53228.197628201255</v>
      </c>
      <c r="AT87" s="15">
        <f t="shared" si="69"/>
        <v>2133.3575493582384</v>
      </c>
      <c r="AU87" s="85">
        <f t="shared" si="87"/>
        <v>51094.840078843015</v>
      </c>
      <c r="AV87" s="32">
        <f t="shared" si="70"/>
        <v>3292.1339333668802</v>
      </c>
      <c r="AW87" s="36">
        <v>84</v>
      </c>
      <c r="AX87" s="14">
        <f t="shared" si="107"/>
        <v>51184.306978946828</v>
      </c>
      <c r="AY87" s="15">
        <f t="shared" si="88"/>
        <v>10</v>
      </c>
      <c r="AZ87" s="14">
        <f t="shared" si="89"/>
        <v>840</v>
      </c>
      <c r="BA87" s="14">
        <f t="shared" si="90"/>
        <v>51174.306978946828</v>
      </c>
      <c r="BB87" s="15">
        <f t="shared" si="77"/>
        <v>298.5167907105232</v>
      </c>
      <c r="BC87" s="14">
        <f t="shared" si="91"/>
        <v>11792.168793555606</v>
      </c>
      <c r="BD87" s="14">
        <f t="shared" si="92"/>
        <v>51472.823769657349</v>
      </c>
      <c r="BE87" s="14">
        <f>BD87-$AX$76-SUM($N$77:N87)</f>
        <v>3166.1423519858217</v>
      </c>
      <c r="BF87" s="15">
        <f t="shared" si="78"/>
        <v>601.5670468773061</v>
      </c>
      <c r="BG87" s="34">
        <f t="shared" si="93"/>
        <v>50871.256722780039</v>
      </c>
      <c r="BH87" s="32">
        <f t="shared" si="71"/>
        <v>3068.550577303904</v>
      </c>
    </row>
    <row r="88" spans="1:60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5" t="s">
        <v>64</v>
      </c>
      <c r="M88" s="16">
        <v>85</v>
      </c>
      <c r="N88" s="17">
        <f t="shared" ref="N88:N99" si="108">$N$76*(1+$K$8)</f>
        <v>500</v>
      </c>
      <c r="O88" s="17">
        <f t="shared" si="94"/>
        <v>42500</v>
      </c>
      <c r="P88" s="17">
        <f t="shared" si="72"/>
        <v>0</v>
      </c>
      <c r="Q88" s="17">
        <f t="shared" si="79"/>
        <v>0</v>
      </c>
      <c r="R88" s="17">
        <f t="shared" si="80"/>
        <v>49663.834747501402</v>
      </c>
      <c r="S88" s="17">
        <f t="shared" si="95"/>
        <v>289.70570269375821</v>
      </c>
      <c r="T88" s="17">
        <f t="shared" si="81"/>
        <v>11752.412107994709</v>
      </c>
      <c r="U88" s="17">
        <f t="shared" si="96"/>
        <v>49953.540450195156</v>
      </c>
      <c r="V88" s="17">
        <f t="shared" ref="V88:V99" si="109">$V$76*(1+$K$14)</f>
        <v>10</v>
      </c>
      <c r="W88" s="17">
        <f t="shared" si="97"/>
        <v>850</v>
      </c>
      <c r="X88" s="17">
        <f t="shared" si="98"/>
        <v>4.162795037516263</v>
      </c>
      <c r="Y88" s="17">
        <f t="shared" si="99"/>
        <v>168.87096921844781</v>
      </c>
      <c r="Z88" s="17">
        <f t="shared" si="100"/>
        <v>83.255900750325267</v>
      </c>
      <c r="AA88" s="17">
        <f t="shared" si="101"/>
        <v>3377.419384368955</v>
      </c>
      <c r="AB88" s="17">
        <f t="shared" si="102"/>
        <v>49856.121754407315</v>
      </c>
      <c r="AC88" s="17">
        <f t="shared" si="65"/>
        <v>4396.2903535874029</v>
      </c>
      <c r="AD88" s="19">
        <f t="shared" si="66"/>
        <v>0.10344212596676242</v>
      </c>
      <c r="AE88" s="28"/>
      <c r="AF88" s="25">
        <f>AB88*$K$30</f>
        <v>0</v>
      </c>
      <c r="AG88" s="14">
        <f t="shared" si="67"/>
        <v>4396.2903535874029</v>
      </c>
      <c r="AH88" s="26">
        <f t="shared" si="68"/>
        <v>0.10344212596676242</v>
      </c>
      <c r="AI88" s="29">
        <f t="shared" si="73"/>
        <v>7356.1217544073152</v>
      </c>
      <c r="AJ88" s="29">
        <f t="shared" si="74"/>
        <v>1397.6631333373898</v>
      </c>
      <c r="AK88" s="81">
        <f t="shared" si="75"/>
        <v>48458.458621069927</v>
      </c>
      <c r="AL88" s="28">
        <v>85</v>
      </c>
      <c r="AM88" s="14">
        <f t="shared" si="76"/>
        <v>53728.197628201255</v>
      </c>
      <c r="AN88" s="15">
        <f t="shared" si="82"/>
        <v>10</v>
      </c>
      <c r="AO88" s="15">
        <f t="shared" si="83"/>
        <v>850</v>
      </c>
      <c r="AP88" s="15">
        <f t="shared" si="84"/>
        <v>53718.197628201255</v>
      </c>
      <c r="AQ88" s="15">
        <f t="shared" si="85"/>
        <v>313.35615283117403</v>
      </c>
      <c r="AR88" s="15">
        <f t="shared" si="103"/>
        <v>12381.553781032424</v>
      </c>
      <c r="AS88" s="15">
        <f t="shared" si="86"/>
        <v>54031.553781032431</v>
      </c>
      <c r="AT88" s="15">
        <f t="shared" si="69"/>
        <v>2190.9952183961618</v>
      </c>
      <c r="AU88" s="85">
        <f t="shared" si="87"/>
        <v>51840.558562636266</v>
      </c>
      <c r="AV88" s="17">
        <f t="shared" si="70"/>
        <v>3382.0999415663391</v>
      </c>
      <c r="AW88" s="36">
        <v>85</v>
      </c>
      <c r="AX88" s="25">
        <f>N88+BD87-BF87</f>
        <v>51371.256722780039</v>
      </c>
      <c r="AY88" s="15">
        <f t="shared" si="88"/>
        <v>10</v>
      </c>
      <c r="AZ88" s="14">
        <f t="shared" si="89"/>
        <v>850</v>
      </c>
      <c r="BA88" s="14">
        <f t="shared" si="90"/>
        <v>51361.256722780039</v>
      </c>
      <c r="BB88" s="15">
        <f t="shared" si="77"/>
        <v>299.60733088288356</v>
      </c>
      <c r="BC88" s="14">
        <f t="shared" si="91"/>
        <v>12091.776124438489</v>
      </c>
      <c r="BD88" s="14">
        <f t="shared" si="92"/>
        <v>51660.864053662925</v>
      </c>
      <c r="BE88" s="25">
        <f>BD88-AX88</f>
        <v>289.60733088288544</v>
      </c>
      <c r="BF88" s="15">
        <f t="shared" si="78"/>
        <v>55.025392867748231</v>
      </c>
      <c r="BG88" s="34">
        <f t="shared" si="93"/>
        <v>51605.838660795176</v>
      </c>
      <c r="BH88" s="32">
        <f t="shared" si="71"/>
        <v>3147.3800397252489</v>
      </c>
    </row>
    <row r="89" spans="1:60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5"/>
      <c r="M89" s="12">
        <v>86</v>
      </c>
      <c r="N89" s="15">
        <f t="shared" si="108"/>
        <v>500</v>
      </c>
      <c r="O89" s="15">
        <f t="shared" si="94"/>
        <v>43000</v>
      </c>
      <c r="P89" s="15">
        <f t="shared" si="72"/>
        <v>0</v>
      </c>
      <c r="Q89" s="15">
        <f t="shared" si="79"/>
        <v>0</v>
      </c>
      <c r="R89" s="14">
        <f t="shared" si="80"/>
        <v>50356.121754407315</v>
      </c>
      <c r="S89" s="15">
        <f t="shared" si="95"/>
        <v>293.74404356737602</v>
      </c>
      <c r="T89" s="15">
        <f t="shared" si="81"/>
        <v>12046.156151562085</v>
      </c>
      <c r="U89" s="15">
        <f t="shared" si="96"/>
        <v>50649.865797974693</v>
      </c>
      <c r="V89" s="15">
        <f t="shared" si="109"/>
        <v>10</v>
      </c>
      <c r="W89" s="15">
        <f t="shared" si="97"/>
        <v>860</v>
      </c>
      <c r="X89" s="15">
        <f t="shared" si="98"/>
        <v>4.2208221498312239</v>
      </c>
      <c r="Y89" s="14">
        <f t="shared" si="99"/>
        <v>173.09179136827905</v>
      </c>
      <c r="Z89" s="15">
        <f t="shared" si="100"/>
        <v>84.416442996624497</v>
      </c>
      <c r="AA89" s="14">
        <f t="shared" si="101"/>
        <v>3461.8358273655795</v>
      </c>
      <c r="AB89" s="15">
        <f t="shared" si="102"/>
        <v>50551.228532828238</v>
      </c>
      <c r="AC89" s="15">
        <f t="shared" si="65"/>
        <v>4494.9276187338583</v>
      </c>
      <c r="AD89" s="20">
        <f t="shared" si="66"/>
        <v>0.10453320043567112</v>
      </c>
      <c r="AE89" s="28"/>
      <c r="AF89" s="14">
        <f t="shared" ref="AF89:AF99" si="110">AB89*$K$30</f>
        <v>0</v>
      </c>
      <c r="AG89" s="14">
        <f t="shared" si="67"/>
        <v>4494.9276187338583</v>
      </c>
      <c r="AH89" s="26">
        <f t="shared" si="68"/>
        <v>0.10453320043567112</v>
      </c>
      <c r="AI89" s="29">
        <f t="shared" si="73"/>
        <v>7551.2285328282378</v>
      </c>
      <c r="AJ89" s="29">
        <f t="shared" si="74"/>
        <v>1434.7334212373653</v>
      </c>
      <c r="AK89" s="81">
        <f t="shared" si="75"/>
        <v>49116.49511159087</v>
      </c>
      <c r="AL89" s="28">
        <v>86</v>
      </c>
      <c r="AM89" s="14">
        <f t="shared" si="76"/>
        <v>54531.553781032431</v>
      </c>
      <c r="AN89" s="15">
        <f t="shared" si="82"/>
        <v>10</v>
      </c>
      <c r="AO89" s="15">
        <f t="shared" si="83"/>
        <v>860</v>
      </c>
      <c r="AP89" s="15">
        <f t="shared" si="84"/>
        <v>54521.553781032431</v>
      </c>
      <c r="AQ89" s="15">
        <f t="shared" si="85"/>
        <v>318.04239705602254</v>
      </c>
      <c r="AR89" s="15">
        <f t="shared" si="103"/>
        <v>12699.596178088446</v>
      </c>
      <c r="AS89" s="15">
        <f t="shared" si="86"/>
        <v>54839.596178088454</v>
      </c>
      <c r="AT89" s="15">
        <f t="shared" si="69"/>
        <v>2249.5232738368063</v>
      </c>
      <c r="AU89" s="85">
        <f t="shared" si="87"/>
        <v>52590.072904251647</v>
      </c>
      <c r="AV89" s="32">
        <f t="shared" si="70"/>
        <v>3473.577792660777</v>
      </c>
      <c r="AW89" s="36">
        <v>86</v>
      </c>
      <c r="AX89" s="14">
        <f t="shared" ref="AX89:AX99" si="111">N89+BD88</f>
        <v>52160.864053662925</v>
      </c>
      <c r="AY89" s="15">
        <f t="shared" si="88"/>
        <v>10</v>
      </c>
      <c r="AZ89" s="14">
        <f t="shared" si="89"/>
        <v>860</v>
      </c>
      <c r="BA89" s="14">
        <f t="shared" si="90"/>
        <v>52150.864053662925</v>
      </c>
      <c r="BB89" s="15">
        <f t="shared" si="77"/>
        <v>304.21337364636707</v>
      </c>
      <c r="BC89" s="14">
        <f t="shared" si="91"/>
        <v>12395.989498084857</v>
      </c>
      <c r="BD89" s="14">
        <f t="shared" si="92"/>
        <v>52455.07742730929</v>
      </c>
      <c r="BE89" s="87">
        <f>BD89-AX88-N89</f>
        <v>583.82070452925109</v>
      </c>
      <c r="BF89" s="15">
        <f t="shared" si="78"/>
        <v>110.92593386055771</v>
      </c>
      <c r="BG89" s="34">
        <f t="shared" si="93"/>
        <v>52344.151493448735</v>
      </c>
      <c r="BH89" s="32">
        <f t="shared" si="71"/>
        <v>3227.6563818578652</v>
      </c>
    </row>
    <row r="90" spans="1:6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5"/>
      <c r="M90" s="12">
        <v>87</v>
      </c>
      <c r="N90" s="15">
        <f t="shared" si="108"/>
        <v>500</v>
      </c>
      <c r="O90" s="15">
        <f t="shared" si="94"/>
        <v>43500</v>
      </c>
      <c r="P90" s="15">
        <f t="shared" si="72"/>
        <v>0</v>
      </c>
      <c r="Q90" s="15">
        <f t="shared" si="79"/>
        <v>0</v>
      </c>
      <c r="R90" s="14">
        <f t="shared" si="80"/>
        <v>51051.228532828238</v>
      </c>
      <c r="S90" s="15">
        <f t="shared" si="95"/>
        <v>297.79883310816473</v>
      </c>
      <c r="T90" s="15">
        <f t="shared" si="81"/>
        <v>12343.95498467025</v>
      </c>
      <c r="U90" s="15">
        <f t="shared" si="96"/>
        <v>51349.027365936403</v>
      </c>
      <c r="V90" s="15">
        <f t="shared" si="109"/>
        <v>10</v>
      </c>
      <c r="W90" s="15">
        <f t="shared" si="97"/>
        <v>870</v>
      </c>
      <c r="X90" s="15">
        <f t="shared" si="98"/>
        <v>4.2790856138280331</v>
      </c>
      <c r="Y90" s="14">
        <f t="shared" si="99"/>
        <v>177.37087698210709</v>
      </c>
      <c r="Z90" s="15">
        <f t="shared" si="100"/>
        <v>85.58171227656068</v>
      </c>
      <c r="AA90" s="14">
        <f t="shared" si="101"/>
        <v>3547.4175396421401</v>
      </c>
      <c r="AB90" s="15">
        <f t="shared" si="102"/>
        <v>51249.166568046014</v>
      </c>
      <c r="AC90" s="15">
        <f t="shared" si="65"/>
        <v>4594.7884166242475</v>
      </c>
      <c r="AD90" s="20">
        <f t="shared" si="66"/>
        <v>0.10562731992239649</v>
      </c>
      <c r="AE90" s="28"/>
      <c r="AF90" s="14">
        <f t="shared" si="110"/>
        <v>0</v>
      </c>
      <c r="AG90" s="14">
        <f t="shared" si="67"/>
        <v>4594.7884166242475</v>
      </c>
      <c r="AH90" s="26">
        <f t="shared" si="68"/>
        <v>0.10562731992239649</v>
      </c>
      <c r="AI90" s="29">
        <f t="shared" si="73"/>
        <v>7749.1665680460137</v>
      </c>
      <c r="AJ90" s="29">
        <f t="shared" si="74"/>
        <v>1472.3416479287425</v>
      </c>
      <c r="AK90" s="81">
        <f t="shared" si="75"/>
        <v>49776.824920117273</v>
      </c>
      <c r="AL90" s="28">
        <v>87</v>
      </c>
      <c r="AM90" s="14">
        <f t="shared" si="76"/>
        <v>55339.596178088454</v>
      </c>
      <c r="AN90" s="15">
        <f t="shared" si="82"/>
        <v>10</v>
      </c>
      <c r="AO90" s="15">
        <f t="shared" si="83"/>
        <v>870</v>
      </c>
      <c r="AP90" s="15">
        <f t="shared" si="84"/>
        <v>55329.596178088454</v>
      </c>
      <c r="AQ90" s="15">
        <f t="shared" si="85"/>
        <v>322.75597770551605</v>
      </c>
      <c r="AR90" s="15">
        <f t="shared" si="103"/>
        <v>13022.352155793962</v>
      </c>
      <c r="AS90" s="15">
        <f t="shared" si="86"/>
        <v>55652.352155793968</v>
      </c>
      <c r="AT90" s="15">
        <f t="shared" si="69"/>
        <v>2308.9469096008538</v>
      </c>
      <c r="AU90" s="85">
        <f t="shared" si="87"/>
        <v>53343.405246193113</v>
      </c>
      <c r="AV90" s="32">
        <f t="shared" si="70"/>
        <v>3566.5803260758403</v>
      </c>
      <c r="AW90" s="36">
        <v>87</v>
      </c>
      <c r="AX90" s="14">
        <f t="shared" si="111"/>
        <v>52955.07742730929</v>
      </c>
      <c r="AY90" s="15">
        <f t="shared" si="88"/>
        <v>10</v>
      </c>
      <c r="AZ90" s="14">
        <f t="shared" si="89"/>
        <v>870</v>
      </c>
      <c r="BA90" s="14">
        <f t="shared" si="90"/>
        <v>52945.07742730929</v>
      </c>
      <c r="BB90" s="15">
        <f t="shared" si="77"/>
        <v>308.84628499263755</v>
      </c>
      <c r="BC90" s="14">
        <f t="shared" si="91"/>
        <v>12704.835783077495</v>
      </c>
      <c r="BD90" s="14">
        <f t="shared" si="92"/>
        <v>53253.923712301927</v>
      </c>
      <c r="BE90" s="14">
        <f>BD90-$AX$88-SUM($N$89:N90)</f>
        <v>882.66698952188744</v>
      </c>
      <c r="BF90" s="15">
        <f t="shared" si="78"/>
        <v>167.70672800915861</v>
      </c>
      <c r="BG90" s="34">
        <f t="shared" si="93"/>
        <v>53086.216984292769</v>
      </c>
      <c r="BH90" s="32">
        <f t="shared" si="71"/>
        <v>3309.3920641754958</v>
      </c>
    </row>
    <row r="91" spans="1:60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5"/>
      <c r="M91" s="12">
        <v>88</v>
      </c>
      <c r="N91" s="15">
        <f t="shared" si="108"/>
        <v>500</v>
      </c>
      <c r="O91" s="15">
        <f t="shared" si="94"/>
        <v>44000</v>
      </c>
      <c r="P91" s="15">
        <f t="shared" si="72"/>
        <v>0</v>
      </c>
      <c r="Q91" s="15">
        <f t="shared" si="79"/>
        <v>0</v>
      </c>
      <c r="R91" s="14">
        <f t="shared" si="80"/>
        <v>51749.166568046014</v>
      </c>
      <c r="S91" s="15">
        <f t="shared" si="95"/>
        <v>301.87013831360179</v>
      </c>
      <c r="T91" s="15">
        <f t="shared" si="81"/>
        <v>12645.825122983852</v>
      </c>
      <c r="U91" s="15">
        <f t="shared" si="96"/>
        <v>52051.036706359613</v>
      </c>
      <c r="V91" s="15">
        <f t="shared" si="109"/>
        <v>10</v>
      </c>
      <c r="W91" s="15">
        <f t="shared" si="97"/>
        <v>880</v>
      </c>
      <c r="X91" s="15">
        <f t="shared" si="98"/>
        <v>4.3375863921966351</v>
      </c>
      <c r="Y91" s="14">
        <f t="shared" si="99"/>
        <v>181.70846337430373</v>
      </c>
      <c r="Z91" s="15">
        <f t="shared" si="100"/>
        <v>86.751727843932699</v>
      </c>
      <c r="AA91" s="14">
        <f t="shared" si="101"/>
        <v>3634.1692674860728</v>
      </c>
      <c r="AB91" s="15">
        <f t="shared" si="102"/>
        <v>51949.947392123482</v>
      </c>
      <c r="AC91" s="15">
        <f t="shared" si="65"/>
        <v>4695.8777308603767</v>
      </c>
      <c r="AD91" s="20">
        <f t="shared" si="66"/>
        <v>0.10672449388319039</v>
      </c>
      <c r="AE91" s="28"/>
      <c r="AF91" s="14">
        <f t="shared" si="110"/>
        <v>0</v>
      </c>
      <c r="AG91" s="14">
        <f t="shared" si="67"/>
        <v>4695.8777308603767</v>
      </c>
      <c r="AH91" s="26">
        <f t="shared" si="68"/>
        <v>0.10672449388319039</v>
      </c>
      <c r="AI91" s="29">
        <f t="shared" si="73"/>
        <v>7949.9473921234821</v>
      </c>
      <c r="AJ91" s="29">
        <f t="shared" si="74"/>
        <v>1510.4900045034617</v>
      </c>
      <c r="AK91" s="81">
        <f t="shared" si="75"/>
        <v>50439.457387620023</v>
      </c>
      <c r="AL91" s="28">
        <v>88</v>
      </c>
      <c r="AM91" s="14">
        <f t="shared" si="76"/>
        <v>56152.352155793968</v>
      </c>
      <c r="AN91" s="15">
        <f t="shared" si="82"/>
        <v>10</v>
      </c>
      <c r="AO91" s="15">
        <f t="shared" si="83"/>
        <v>880</v>
      </c>
      <c r="AP91" s="15">
        <f t="shared" si="84"/>
        <v>56142.352155793968</v>
      </c>
      <c r="AQ91" s="15">
        <f t="shared" si="85"/>
        <v>327.49705424213153</v>
      </c>
      <c r="AR91" s="15">
        <f t="shared" si="103"/>
        <v>13349.849210036093</v>
      </c>
      <c r="AS91" s="15">
        <f t="shared" si="86"/>
        <v>56469.849210036096</v>
      </c>
      <c r="AT91" s="15">
        <f t="shared" si="69"/>
        <v>2369.2713499068582</v>
      </c>
      <c r="AU91" s="85">
        <f t="shared" si="87"/>
        <v>54100.57786012924</v>
      </c>
      <c r="AV91" s="32">
        <f t="shared" si="70"/>
        <v>3661.1204725092175</v>
      </c>
      <c r="AW91" s="36">
        <v>88</v>
      </c>
      <c r="AX91" s="14">
        <f t="shared" si="111"/>
        <v>53753.923712301927</v>
      </c>
      <c r="AY91" s="15">
        <f t="shared" si="88"/>
        <v>10</v>
      </c>
      <c r="AZ91" s="14">
        <f t="shared" si="89"/>
        <v>880</v>
      </c>
      <c r="BA91" s="14">
        <f t="shared" si="90"/>
        <v>53743.923712301927</v>
      </c>
      <c r="BB91" s="15">
        <f t="shared" si="77"/>
        <v>313.50622165509463</v>
      </c>
      <c r="BC91" s="14">
        <f t="shared" si="91"/>
        <v>13018.342004732589</v>
      </c>
      <c r="BD91" s="14">
        <f t="shared" si="92"/>
        <v>54057.429933957021</v>
      </c>
      <c r="BE91" s="14">
        <f>BD91-$AX$88-SUM($N$89:N91)</f>
        <v>1186.1732111769816</v>
      </c>
      <c r="BF91" s="15">
        <f t="shared" si="78"/>
        <v>225.3729101236265</v>
      </c>
      <c r="BG91" s="34">
        <f t="shared" si="93"/>
        <v>53832.057023833397</v>
      </c>
      <c r="BH91" s="32">
        <f t="shared" si="71"/>
        <v>3392.5996362133737</v>
      </c>
    </row>
    <row r="92" spans="1:60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5"/>
      <c r="M92" s="12">
        <v>89</v>
      </c>
      <c r="N92" s="15">
        <f t="shared" si="108"/>
        <v>500</v>
      </c>
      <c r="O92" s="15">
        <f t="shared" si="94"/>
        <v>44500</v>
      </c>
      <c r="P92" s="15">
        <f t="shared" si="72"/>
        <v>0</v>
      </c>
      <c r="Q92" s="15">
        <f t="shared" si="79"/>
        <v>0</v>
      </c>
      <c r="R92" s="14">
        <f t="shared" si="80"/>
        <v>52449.947392123482</v>
      </c>
      <c r="S92" s="15">
        <f t="shared" si="95"/>
        <v>305.95802645405371</v>
      </c>
      <c r="T92" s="15">
        <f t="shared" si="81"/>
        <v>12951.783149437906</v>
      </c>
      <c r="U92" s="15">
        <f t="shared" si="96"/>
        <v>52755.905418577539</v>
      </c>
      <c r="V92" s="15">
        <f t="shared" si="109"/>
        <v>10</v>
      </c>
      <c r="W92" s="15">
        <f t="shared" si="97"/>
        <v>890</v>
      </c>
      <c r="X92" s="15">
        <f t="shared" si="98"/>
        <v>4.3963254515481287</v>
      </c>
      <c r="Y92" s="14">
        <f t="shared" si="99"/>
        <v>186.10478882585187</v>
      </c>
      <c r="Z92" s="15">
        <f t="shared" si="100"/>
        <v>87.926509030962563</v>
      </c>
      <c r="AA92" s="14">
        <f t="shared" si="101"/>
        <v>3722.0957765170356</v>
      </c>
      <c r="AB92" s="15">
        <f t="shared" si="102"/>
        <v>52653.582584095027</v>
      </c>
      <c r="AC92" s="15">
        <f t="shared" si="65"/>
        <v>4798.2005653428878</v>
      </c>
      <c r="AD92" s="20">
        <f t="shared" si="66"/>
        <v>0.10782473180545815</v>
      </c>
      <c r="AE92" s="28"/>
      <c r="AF92" s="14">
        <f t="shared" si="110"/>
        <v>0</v>
      </c>
      <c r="AG92" s="14">
        <f t="shared" si="67"/>
        <v>4798.2005653428878</v>
      </c>
      <c r="AH92" s="26">
        <f t="shared" si="68"/>
        <v>0.10782473180545815</v>
      </c>
      <c r="AI92" s="29">
        <f t="shared" si="73"/>
        <v>8153.5825840950274</v>
      </c>
      <c r="AJ92" s="29">
        <f t="shared" si="74"/>
        <v>1549.1806909780553</v>
      </c>
      <c r="AK92" s="81">
        <f t="shared" si="75"/>
        <v>51104.40189311697</v>
      </c>
      <c r="AL92" s="28">
        <v>89</v>
      </c>
      <c r="AM92" s="14">
        <f t="shared" si="76"/>
        <v>56969.849210036096</v>
      </c>
      <c r="AN92" s="15">
        <f t="shared" si="82"/>
        <v>10</v>
      </c>
      <c r="AO92" s="15">
        <f t="shared" si="83"/>
        <v>890</v>
      </c>
      <c r="AP92" s="15">
        <f t="shared" si="84"/>
        <v>56959.849210036096</v>
      </c>
      <c r="AQ92" s="15">
        <f t="shared" si="85"/>
        <v>332.26578705854394</v>
      </c>
      <c r="AR92" s="15">
        <f t="shared" si="103"/>
        <v>13682.114997094637</v>
      </c>
      <c r="AS92" s="15">
        <f t="shared" si="86"/>
        <v>57292.114997094643</v>
      </c>
      <c r="AT92" s="15">
        <f t="shared" si="69"/>
        <v>2430.5018494479823</v>
      </c>
      <c r="AU92" s="85">
        <f t="shared" si="87"/>
        <v>54861.613147646662</v>
      </c>
      <c r="AV92" s="32">
        <f t="shared" si="70"/>
        <v>3757.2112545296914</v>
      </c>
      <c r="AW92" s="36">
        <v>89</v>
      </c>
      <c r="AX92" s="14">
        <f t="shared" si="111"/>
        <v>54557.429933957021</v>
      </c>
      <c r="AY92" s="15">
        <f t="shared" si="88"/>
        <v>10</v>
      </c>
      <c r="AZ92" s="14">
        <f t="shared" si="89"/>
        <v>890</v>
      </c>
      <c r="BA92" s="14">
        <f t="shared" si="90"/>
        <v>54547.429933957021</v>
      </c>
      <c r="BB92" s="15">
        <f t="shared" si="77"/>
        <v>318.193341281416</v>
      </c>
      <c r="BC92" s="14">
        <f t="shared" si="91"/>
        <v>13336.535346014005</v>
      </c>
      <c r="BD92" s="14">
        <f t="shared" si="92"/>
        <v>54865.623275238439</v>
      </c>
      <c r="BE92" s="14">
        <f>BD92-$AX$88-SUM($N$89:N92)</f>
        <v>1494.3665524583994</v>
      </c>
      <c r="BF92" s="15">
        <f t="shared" si="78"/>
        <v>283.9296449670959</v>
      </c>
      <c r="BG92" s="34">
        <f t="shared" si="93"/>
        <v>54581.693630271344</v>
      </c>
      <c r="BH92" s="32">
        <f t="shared" si="71"/>
        <v>3477.2917371543735</v>
      </c>
    </row>
    <row r="93" spans="1:6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5"/>
      <c r="M93" s="12">
        <v>90</v>
      </c>
      <c r="N93" s="15">
        <f t="shared" si="108"/>
        <v>500</v>
      </c>
      <c r="O93" s="15">
        <f t="shared" si="94"/>
        <v>45000</v>
      </c>
      <c r="P93" s="15">
        <f t="shared" si="72"/>
        <v>0</v>
      </c>
      <c r="Q93" s="15">
        <f t="shared" si="79"/>
        <v>0</v>
      </c>
      <c r="R93" s="14">
        <f t="shared" si="80"/>
        <v>53153.582584095027</v>
      </c>
      <c r="S93" s="15">
        <f t="shared" si="95"/>
        <v>310.0625650738877</v>
      </c>
      <c r="T93" s="15">
        <f t="shared" si="81"/>
        <v>13261.845714511794</v>
      </c>
      <c r="U93" s="15">
        <f t="shared" si="96"/>
        <v>53463.645149168915</v>
      </c>
      <c r="V93" s="15">
        <f t="shared" si="109"/>
        <v>10</v>
      </c>
      <c r="W93" s="15">
        <f t="shared" si="97"/>
        <v>900</v>
      </c>
      <c r="X93" s="15">
        <f t="shared" si="98"/>
        <v>4.4553037624307432</v>
      </c>
      <c r="Y93" s="14">
        <f t="shared" si="99"/>
        <v>190.5600925882826</v>
      </c>
      <c r="Z93" s="15">
        <f t="shared" si="100"/>
        <v>89.106075248614857</v>
      </c>
      <c r="AA93" s="14">
        <f t="shared" si="101"/>
        <v>3811.2018517656506</v>
      </c>
      <c r="AB93" s="15">
        <f t="shared" si="102"/>
        <v>53360.083770157871</v>
      </c>
      <c r="AC93" s="15">
        <f t="shared" si="65"/>
        <v>4901.7619443539334</v>
      </c>
      <c r="AD93" s="20">
        <f t="shared" si="66"/>
        <v>0.10892804320786519</v>
      </c>
      <c r="AE93" s="28"/>
      <c r="AF93" s="14">
        <f t="shared" si="110"/>
        <v>0</v>
      </c>
      <c r="AG93" s="14">
        <f t="shared" si="67"/>
        <v>4901.7619443539334</v>
      </c>
      <c r="AH93" s="26">
        <f t="shared" si="68"/>
        <v>0.10892804320786519</v>
      </c>
      <c r="AI93" s="29">
        <f t="shared" si="73"/>
        <v>8360.0837701578712</v>
      </c>
      <c r="AJ93" s="29">
        <f t="shared" si="74"/>
        <v>1588.4159163299955</v>
      </c>
      <c r="AK93" s="81">
        <f t="shared" si="75"/>
        <v>51771.667853827879</v>
      </c>
      <c r="AL93" s="28">
        <v>90</v>
      </c>
      <c r="AM93" s="14">
        <f t="shared" si="76"/>
        <v>57792.114997094643</v>
      </c>
      <c r="AN93" s="15">
        <f t="shared" si="82"/>
        <v>10</v>
      </c>
      <c r="AO93" s="15">
        <f t="shared" si="83"/>
        <v>900</v>
      </c>
      <c r="AP93" s="15">
        <f t="shared" si="84"/>
        <v>57782.114997094643</v>
      </c>
      <c r="AQ93" s="15">
        <f t="shared" si="85"/>
        <v>337.06233748305209</v>
      </c>
      <c r="AR93" s="15">
        <f t="shared" si="103"/>
        <v>14019.177334577689</v>
      </c>
      <c r="AS93" s="15">
        <f t="shared" si="86"/>
        <v>58119.177334577696</v>
      </c>
      <c r="AT93" s="15">
        <f t="shared" si="69"/>
        <v>2492.6436935697625</v>
      </c>
      <c r="AU93" s="85">
        <f t="shared" si="87"/>
        <v>55626.533641007933</v>
      </c>
      <c r="AV93" s="32">
        <f t="shared" si="70"/>
        <v>3854.8657871800533</v>
      </c>
      <c r="AW93" s="36">
        <v>90</v>
      </c>
      <c r="AX93" s="14">
        <f t="shared" si="111"/>
        <v>55365.623275238439</v>
      </c>
      <c r="AY93" s="15">
        <f t="shared" si="88"/>
        <v>10</v>
      </c>
      <c r="AZ93" s="14">
        <f t="shared" si="89"/>
        <v>900</v>
      </c>
      <c r="BA93" s="14">
        <f t="shared" si="90"/>
        <v>55355.623275238439</v>
      </c>
      <c r="BB93" s="15">
        <f t="shared" si="77"/>
        <v>322.90780243889094</v>
      </c>
      <c r="BC93" s="14">
        <f t="shared" si="91"/>
        <v>13659.443148452896</v>
      </c>
      <c r="BD93" s="14">
        <f t="shared" si="92"/>
        <v>55678.531077677326</v>
      </c>
      <c r="BE93" s="14">
        <f>BD93-$AX$88-SUM($N$89:N93)</f>
        <v>1807.2743548972867</v>
      </c>
      <c r="BF93" s="15">
        <f t="shared" si="78"/>
        <v>343.3821274304845</v>
      </c>
      <c r="BG93" s="34">
        <f t="shared" si="93"/>
        <v>55335.148950246839</v>
      </c>
      <c r="BH93" s="32">
        <f t="shared" si="71"/>
        <v>3563.4810964189601</v>
      </c>
    </row>
    <row r="94" spans="1:6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5"/>
      <c r="M94" s="12">
        <v>91</v>
      </c>
      <c r="N94" s="15">
        <f t="shared" si="108"/>
        <v>500</v>
      </c>
      <c r="O94" s="15">
        <f t="shared" si="94"/>
        <v>45500</v>
      </c>
      <c r="P94" s="15">
        <f t="shared" si="72"/>
        <v>0</v>
      </c>
      <c r="Q94" s="15">
        <f t="shared" si="79"/>
        <v>0</v>
      </c>
      <c r="R94" s="14">
        <f t="shared" si="80"/>
        <v>53860.083770157871</v>
      </c>
      <c r="S94" s="15">
        <f t="shared" si="95"/>
        <v>314.18382199258764</v>
      </c>
      <c r="T94" s="15">
        <f t="shared" si="81"/>
        <v>13576.029536504382</v>
      </c>
      <c r="U94" s="15">
        <f t="shared" si="96"/>
        <v>54174.267592150456</v>
      </c>
      <c r="V94" s="15">
        <f t="shared" si="109"/>
        <v>10</v>
      </c>
      <c r="W94" s="15">
        <f t="shared" si="97"/>
        <v>910</v>
      </c>
      <c r="X94" s="15">
        <f t="shared" si="98"/>
        <v>4.5145222993458711</v>
      </c>
      <c r="Y94" s="14">
        <f t="shared" si="99"/>
        <v>195.07461488762848</v>
      </c>
      <c r="Z94" s="15">
        <f t="shared" si="100"/>
        <v>90.290445986917433</v>
      </c>
      <c r="AA94" s="14">
        <f t="shared" si="101"/>
        <v>3901.492297752568</v>
      </c>
      <c r="AB94" s="15">
        <f t="shared" si="102"/>
        <v>54069.462623864194</v>
      </c>
      <c r="AC94" s="15">
        <f t="shared" si="65"/>
        <v>5006.5669126401963</v>
      </c>
      <c r="AD94" s="20">
        <f t="shared" si="66"/>
        <v>0.11003443764044388</v>
      </c>
      <c r="AE94" s="28"/>
      <c r="AF94" s="14">
        <f t="shared" si="110"/>
        <v>0</v>
      </c>
      <c r="AG94" s="14">
        <f t="shared" si="67"/>
        <v>5006.5669126401963</v>
      </c>
      <c r="AH94" s="26">
        <f t="shared" si="68"/>
        <v>0.11003443764044388</v>
      </c>
      <c r="AI94" s="29">
        <f t="shared" si="73"/>
        <v>8569.462623864194</v>
      </c>
      <c r="AJ94" s="29">
        <f t="shared" si="74"/>
        <v>1628.1978985341968</v>
      </c>
      <c r="AK94" s="81">
        <f t="shared" si="75"/>
        <v>52441.264725329995</v>
      </c>
      <c r="AL94" s="28">
        <v>91</v>
      </c>
      <c r="AM94" s="14">
        <f t="shared" si="76"/>
        <v>58619.177334577696</v>
      </c>
      <c r="AN94" s="15">
        <f t="shared" si="82"/>
        <v>10</v>
      </c>
      <c r="AO94" s="15">
        <f t="shared" si="83"/>
        <v>910</v>
      </c>
      <c r="AP94" s="15">
        <f t="shared" si="84"/>
        <v>58609.177334577696</v>
      </c>
      <c r="AQ94" s="15">
        <f t="shared" si="85"/>
        <v>341.8868677850366</v>
      </c>
      <c r="AR94" s="15">
        <f t="shared" si="103"/>
        <v>14361.064202362726</v>
      </c>
      <c r="AS94" s="15">
        <f t="shared" si="86"/>
        <v>58951.06420236273</v>
      </c>
      <c r="AT94" s="15">
        <f t="shared" si="69"/>
        <v>2555.7021984489188</v>
      </c>
      <c r="AU94" s="85">
        <f t="shared" si="87"/>
        <v>56395.362003913811</v>
      </c>
      <c r="AV94" s="32">
        <f t="shared" si="70"/>
        <v>3954.0972785838167</v>
      </c>
      <c r="AW94" s="36">
        <v>91</v>
      </c>
      <c r="AX94" s="14">
        <f t="shared" si="111"/>
        <v>56178.531077677326</v>
      </c>
      <c r="AY94" s="15">
        <f t="shared" si="88"/>
        <v>10</v>
      </c>
      <c r="AZ94" s="14">
        <f t="shared" si="89"/>
        <v>910</v>
      </c>
      <c r="BA94" s="14">
        <f t="shared" si="90"/>
        <v>56168.531077677326</v>
      </c>
      <c r="BB94" s="15">
        <f t="shared" si="77"/>
        <v>327.64976461978443</v>
      </c>
      <c r="BC94" s="14">
        <f t="shared" si="91"/>
        <v>13987.09291307268</v>
      </c>
      <c r="BD94" s="14">
        <f t="shared" si="92"/>
        <v>56496.180842297108</v>
      </c>
      <c r="BE94" s="14">
        <f>BD94-$AX$88-SUM($N$89:N94)</f>
        <v>2124.9241195170689</v>
      </c>
      <c r="BF94" s="15">
        <f t="shared" si="78"/>
        <v>403.7355827082431</v>
      </c>
      <c r="BG94" s="34">
        <f t="shared" si="93"/>
        <v>56092.445259588865</v>
      </c>
      <c r="BH94" s="32">
        <f t="shared" si="71"/>
        <v>3651.1805342588705</v>
      </c>
    </row>
    <row r="95" spans="1:6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5"/>
      <c r="M95" s="12">
        <v>92</v>
      </c>
      <c r="N95" s="15">
        <f t="shared" si="108"/>
        <v>500</v>
      </c>
      <c r="O95" s="15">
        <f t="shared" si="94"/>
        <v>46000</v>
      </c>
      <c r="P95" s="15">
        <f t="shared" si="72"/>
        <v>0</v>
      </c>
      <c r="Q95" s="15">
        <f t="shared" si="79"/>
        <v>0</v>
      </c>
      <c r="R95" s="14">
        <f t="shared" si="80"/>
        <v>54569.462623864194</v>
      </c>
      <c r="S95" s="15">
        <f t="shared" si="95"/>
        <v>318.3218653058745</v>
      </c>
      <c r="T95" s="15">
        <f t="shared" si="81"/>
        <v>13894.351401810256</v>
      </c>
      <c r="U95" s="15">
        <f t="shared" si="96"/>
        <v>54887.784489170066</v>
      </c>
      <c r="V95" s="15">
        <f t="shared" si="109"/>
        <v>10</v>
      </c>
      <c r="W95" s="15">
        <f t="shared" si="97"/>
        <v>920</v>
      </c>
      <c r="X95" s="15">
        <f t="shared" si="98"/>
        <v>4.5739820407641725</v>
      </c>
      <c r="Y95" s="14">
        <f t="shared" si="99"/>
        <v>199.64859692839266</v>
      </c>
      <c r="Z95" s="15">
        <f t="shared" si="100"/>
        <v>91.479640815283446</v>
      </c>
      <c r="AA95" s="14">
        <f t="shared" si="101"/>
        <v>3992.9719385678513</v>
      </c>
      <c r="AB95" s="15">
        <f t="shared" si="102"/>
        <v>54781.730866314021</v>
      </c>
      <c r="AC95" s="15">
        <f t="shared" si="65"/>
        <v>5112.620535496244</v>
      </c>
      <c r="AD95" s="20">
        <f t="shared" si="66"/>
        <v>0.11114392468470095</v>
      </c>
      <c r="AE95" s="28"/>
      <c r="AF95" s="14">
        <f t="shared" si="110"/>
        <v>0</v>
      </c>
      <c r="AG95" s="14">
        <f t="shared" si="67"/>
        <v>5112.620535496244</v>
      </c>
      <c r="AH95" s="26">
        <f t="shared" si="68"/>
        <v>0.11114392468470095</v>
      </c>
      <c r="AI95" s="29">
        <f t="shared" si="73"/>
        <v>8781.7308663140211</v>
      </c>
      <c r="AJ95" s="29">
        <f t="shared" si="74"/>
        <v>1668.5288645996641</v>
      </c>
      <c r="AK95" s="81">
        <f t="shared" si="75"/>
        <v>53113.202001714359</v>
      </c>
      <c r="AL95" s="28">
        <v>92</v>
      </c>
      <c r="AM95" s="14">
        <f t="shared" si="76"/>
        <v>59451.06420236273</v>
      </c>
      <c r="AN95" s="15">
        <f t="shared" si="82"/>
        <v>10</v>
      </c>
      <c r="AO95" s="15">
        <f t="shared" si="83"/>
        <v>920</v>
      </c>
      <c r="AP95" s="15">
        <f t="shared" si="84"/>
        <v>59441.06420236273</v>
      </c>
      <c r="AQ95" s="15">
        <f t="shared" si="85"/>
        <v>346.73954118044929</v>
      </c>
      <c r="AR95" s="15">
        <f t="shared" si="103"/>
        <v>14707.803743543176</v>
      </c>
      <c r="AS95" s="15">
        <f t="shared" si="86"/>
        <v>59787.803743543176</v>
      </c>
      <c r="AT95" s="15">
        <f t="shared" si="69"/>
        <v>2619.6827112732035</v>
      </c>
      <c r="AU95" s="85">
        <f t="shared" si="87"/>
        <v>57168.12103226997</v>
      </c>
      <c r="AV95" s="32">
        <f t="shared" si="70"/>
        <v>4054.9190305556112</v>
      </c>
      <c r="AW95" s="36">
        <v>92</v>
      </c>
      <c r="AX95" s="14">
        <f t="shared" si="111"/>
        <v>56996.180842297108</v>
      </c>
      <c r="AY95" s="15">
        <f t="shared" si="88"/>
        <v>10</v>
      </c>
      <c r="AZ95" s="14">
        <f t="shared" si="89"/>
        <v>920</v>
      </c>
      <c r="BA95" s="14">
        <f t="shared" si="90"/>
        <v>56986.180842297108</v>
      </c>
      <c r="BB95" s="15">
        <f t="shared" si="77"/>
        <v>332.41938824673315</v>
      </c>
      <c r="BC95" s="14">
        <f t="shared" si="91"/>
        <v>14319.512301319413</v>
      </c>
      <c r="BD95" s="14">
        <f t="shared" si="92"/>
        <v>57318.600230543838</v>
      </c>
      <c r="BE95" s="14">
        <f>BD95-$AX$88-SUM($N$89:N95)</f>
        <v>2447.3435077637987</v>
      </c>
      <c r="BF95" s="15">
        <f t="shared" si="78"/>
        <v>464.99526647512175</v>
      </c>
      <c r="BG95" s="34">
        <f t="shared" si="93"/>
        <v>56853.604964068712</v>
      </c>
      <c r="BH95" s="32">
        <f t="shared" si="71"/>
        <v>3740.4029623543538</v>
      </c>
    </row>
    <row r="96" spans="1:6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5"/>
      <c r="M96" s="12">
        <v>93</v>
      </c>
      <c r="N96" s="15">
        <f t="shared" si="108"/>
        <v>500</v>
      </c>
      <c r="O96" s="15">
        <f t="shared" si="94"/>
        <v>46500</v>
      </c>
      <c r="P96" s="15">
        <f t="shared" si="72"/>
        <v>0</v>
      </c>
      <c r="Q96" s="15">
        <f t="shared" si="79"/>
        <v>0</v>
      </c>
      <c r="R96" s="14">
        <f t="shared" si="80"/>
        <v>55281.730866314021</v>
      </c>
      <c r="S96" s="15">
        <f t="shared" si="95"/>
        <v>322.47676338683181</v>
      </c>
      <c r="T96" s="15">
        <f t="shared" si="81"/>
        <v>14216.828165197088</v>
      </c>
      <c r="U96" s="15">
        <f t="shared" si="96"/>
        <v>55604.207629700853</v>
      </c>
      <c r="V96" s="15">
        <f t="shared" si="109"/>
        <v>10</v>
      </c>
      <c r="W96" s="15">
        <f t="shared" si="97"/>
        <v>930</v>
      </c>
      <c r="X96" s="15">
        <f t="shared" si="98"/>
        <v>4.633683969141738</v>
      </c>
      <c r="Y96" s="14">
        <f t="shared" si="99"/>
        <v>204.28228089753441</v>
      </c>
      <c r="Z96" s="15">
        <f t="shared" si="100"/>
        <v>92.673679382834763</v>
      </c>
      <c r="AA96" s="14">
        <f t="shared" si="101"/>
        <v>4085.6456179506863</v>
      </c>
      <c r="AB96" s="15">
        <f t="shared" si="102"/>
        <v>55496.900266348879</v>
      </c>
      <c r="AC96" s="15">
        <f t="shared" si="65"/>
        <v>5219.9278988482201</v>
      </c>
      <c r="AD96" s="20">
        <f t="shared" si="66"/>
        <v>0.11225651395372517</v>
      </c>
      <c r="AE96" s="28"/>
      <c r="AF96" s="14">
        <f t="shared" si="110"/>
        <v>0</v>
      </c>
      <c r="AG96" s="14">
        <f t="shared" si="67"/>
        <v>5219.9278988482201</v>
      </c>
      <c r="AH96" s="26">
        <f t="shared" si="68"/>
        <v>0.11225651395372517</v>
      </c>
      <c r="AI96" s="29">
        <f t="shared" si="73"/>
        <v>8996.9002663488791</v>
      </c>
      <c r="AJ96" s="29">
        <f t="shared" si="74"/>
        <v>1709.4110506062871</v>
      </c>
      <c r="AK96" s="81">
        <f t="shared" si="75"/>
        <v>53787.489215742593</v>
      </c>
      <c r="AL96" s="28">
        <v>93</v>
      </c>
      <c r="AM96" s="14">
        <f t="shared" si="76"/>
        <v>60287.803743543176</v>
      </c>
      <c r="AN96" s="15">
        <f t="shared" si="82"/>
        <v>10</v>
      </c>
      <c r="AO96" s="15">
        <f t="shared" si="83"/>
        <v>930</v>
      </c>
      <c r="AP96" s="15">
        <f t="shared" si="84"/>
        <v>60277.803743543176</v>
      </c>
      <c r="AQ96" s="15">
        <f t="shared" si="85"/>
        <v>351.62052183733522</v>
      </c>
      <c r="AR96" s="15">
        <f t="shared" si="103"/>
        <v>15059.424265380512</v>
      </c>
      <c r="AS96" s="15">
        <f t="shared" si="86"/>
        <v>60629.424265380512</v>
      </c>
      <c r="AT96" s="15">
        <f t="shared" si="69"/>
        <v>2684.5906104222972</v>
      </c>
      <c r="AU96" s="85">
        <f t="shared" si="87"/>
        <v>57944.833654958216</v>
      </c>
      <c r="AV96" s="32">
        <f t="shared" si="70"/>
        <v>4157.3444392156234</v>
      </c>
      <c r="AW96" s="36">
        <v>93</v>
      </c>
      <c r="AX96" s="14">
        <f t="shared" si="111"/>
        <v>57818.600230543838</v>
      </c>
      <c r="AY96" s="15">
        <f t="shared" si="88"/>
        <v>10</v>
      </c>
      <c r="AZ96" s="14">
        <f t="shared" si="89"/>
        <v>930</v>
      </c>
      <c r="BA96" s="14">
        <f t="shared" si="90"/>
        <v>57808.600230543838</v>
      </c>
      <c r="BB96" s="15">
        <f t="shared" si="77"/>
        <v>337.2168346781724</v>
      </c>
      <c r="BC96" s="14">
        <f t="shared" si="91"/>
        <v>14656.729135997586</v>
      </c>
      <c r="BD96" s="14">
        <f t="shared" si="92"/>
        <v>58145.817065222007</v>
      </c>
      <c r="BE96" s="14">
        <f>BD96-$AX$88-SUM($N$89:N96)</f>
        <v>2774.5603424419678</v>
      </c>
      <c r="BF96" s="15">
        <f t="shared" si="78"/>
        <v>527.16646506397387</v>
      </c>
      <c r="BG96" s="34">
        <f t="shared" si="93"/>
        <v>57618.650600158035</v>
      </c>
      <c r="BH96" s="32">
        <f t="shared" si="71"/>
        <v>3831.1613844154417</v>
      </c>
    </row>
    <row r="97" spans="1:6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5"/>
      <c r="M97" s="12">
        <v>94</v>
      </c>
      <c r="N97" s="15">
        <f t="shared" si="108"/>
        <v>500</v>
      </c>
      <c r="O97" s="15">
        <f t="shared" si="94"/>
        <v>47000</v>
      </c>
      <c r="P97" s="15">
        <f t="shared" si="72"/>
        <v>0</v>
      </c>
      <c r="Q97" s="15">
        <f t="shared" si="79"/>
        <v>0</v>
      </c>
      <c r="R97" s="14">
        <f t="shared" si="80"/>
        <v>55996.900266348879</v>
      </c>
      <c r="S97" s="15">
        <f t="shared" si="95"/>
        <v>326.64858488703516</v>
      </c>
      <c r="T97" s="15">
        <f t="shared" si="81"/>
        <v>14543.476750084123</v>
      </c>
      <c r="U97" s="15">
        <f t="shared" si="96"/>
        <v>56323.548851235915</v>
      </c>
      <c r="V97" s="15">
        <f t="shared" si="109"/>
        <v>10</v>
      </c>
      <c r="W97" s="15">
        <f t="shared" si="97"/>
        <v>940</v>
      </c>
      <c r="X97" s="15">
        <f t="shared" si="98"/>
        <v>4.6936290709363266</v>
      </c>
      <c r="Y97" s="14">
        <f t="shared" si="99"/>
        <v>208.97590996847075</v>
      </c>
      <c r="Z97" s="15">
        <f t="shared" si="100"/>
        <v>93.872581418726526</v>
      </c>
      <c r="AA97" s="14">
        <f t="shared" si="101"/>
        <v>4179.5181993694132</v>
      </c>
      <c r="AB97" s="15">
        <f t="shared" si="102"/>
        <v>56214.982640746253</v>
      </c>
      <c r="AC97" s="15">
        <f t="shared" si="65"/>
        <v>5328.4941093378839</v>
      </c>
      <c r="AD97" s="20">
        <f t="shared" si="66"/>
        <v>0.11337221509229541</v>
      </c>
      <c r="AE97" s="28"/>
      <c r="AF97" s="14">
        <f t="shared" si="110"/>
        <v>0</v>
      </c>
      <c r="AG97" s="14">
        <f t="shared" si="67"/>
        <v>5328.4941093378839</v>
      </c>
      <c r="AH97" s="26">
        <f t="shared" si="68"/>
        <v>0.11337221509229541</v>
      </c>
      <c r="AI97" s="29">
        <f t="shared" si="73"/>
        <v>9214.9826407462533</v>
      </c>
      <c r="AJ97" s="29">
        <f t="shared" si="74"/>
        <v>1750.8467017417881</v>
      </c>
      <c r="AK97" s="81">
        <f t="shared" si="75"/>
        <v>54464.135939004467</v>
      </c>
      <c r="AL97" s="28">
        <v>94</v>
      </c>
      <c r="AM97" s="14">
        <f t="shared" si="76"/>
        <v>61129.424265380512</v>
      </c>
      <c r="AN97" s="15">
        <f t="shared" si="82"/>
        <v>10</v>
      </c>
      <c r="AO97" s="15">
        <f t="shared" si="83"/>
        <v>940</v>
      </c>
      <c r="AP97" s="15">
        <f t="shared" si="84"/>
        <v>61119.424265380512</v>
      </c>
      <c r="AQ97" s="15">
        <f t="shared" si="85"/>
        <v>356.52997488138635</v>
      </c>
      <c r="AR97" s="15">
        <f t="shared" si="103"/>
        <v>15415.954240261899</v>
      </c>
      <c r="AS97" s="15">
        <f t="shared" si="86"/>
        <v>61475.954240261897</v>
      </c>
      <c r="AT97" s="15">
        <f t="shared" si="69"/>
        <v>2750.4313056497604</v>
      </c>
      <c r="AU97" s="85">
        <f t="shared" si="87"/>
        <v>58725.522934612134</v>
      </c>
      <c r="AV97" s="32">
        <f t="shared" si="70"/>
        <v>4261.3869956076669</v>
      </c>
      <c r="AW97" s="36">
        <v>94</v>
      </c>
      <c r="AX97" s="14">
        <f t="shared" si="111"/>
        <v>58645.817065222007</v>
      </c>
      <c r="AY97" s="15">
        <f t="shared" si="88"/>
        <v>10</v>
      </c>
      <c r="AZ97" s="14">
        <f t="shared" si="89"/>
        <v>940</v>
      </c>
      <c r="BA97" s="14">
        <f t="shared" si="90"/>
        <v>58635.817065222007</v>
      </c>
      <c r="BB97" s="15">
        <f t="shared" si="77"/>
        <v>342.04226621379507</v>
      </c>
      <c r="BC97" s="14">
        <f t="shared" si="91"/>
        <v>14998.771402211381</v>
      </c>
      <c r="BD97" s="14">
        <f t="shared" si="92"/>
        <v>58977.8593314358</v>
      </c>
      <c r="BE97" s="14">
        <f>BD97-$AX$88-SUM($N$89:N97)</f>
        <v>3106.6026086557613</v>
      </c>
      <c r="BF97" s="15">
        <f t="shared" si="78"/>
        <v>590.25449564459461</v>
      </c>
      <c r="BG97" s="34">
        <f t="shared" si="93"/>
        <v>58387.604835791208</v>
      </c>
      <c r="BH97" s="32">
        <f t="shared" si="71"/>
        <v>3923.4688967867405</v>
      </c>
    </row>
    <row r="98" spans="1:6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5"/>
      <c r="M98" s="12">
        <v>95</v>
      </c>
      <c r="N98" s="15">
        <f t="shared" si="108"/>
        <v>500</v>
      </c>
      <c r="O98" s="15">
        <f t="shared" si="94"/>
        <v>47500</v>
      </c>
      <c r="P98" s="15">
        <f t="shared" si="72"/>
        <v>0</v>
      </c>
      <c r="Q98" s="15">
        <f t="shared" si="79"/>
        <v>0</v>
      </c>
      <c r="R98" s="14">
        <f t="shared" si="80"/>
        <v>56714.982640746253</v>
      </c>
      <c r="S98" s="15">
        <f t="shared" si="95"/>
        <v>330.8373987376865</v>
      </c>
      <c r="T98" s="15">
        <f t="shared" si="81"/>
        <v>14874.31414882181</v>
      </c>
      <c r="U98" s="15">
        <f t="shared" si="96"/>
        <v>57045.820039483937</v>
      </c>
      <c r="V98" s="15">
        <f t="shared" si="109"/>
        <v>10</v>
      </c>
      <c r="W98" s="15">
        <f t="shared" si="97"/>
        <v>950</v>
      </c>
      <c r="X98" s="15">
        <f t="shared" si="98"/>
        <v>4.7538183366236613</v>
      </c>
      <c r="Y98" s="14">
        <f t="shared" si="99"/>
        <v>213.7297283050944</v>
      </c>
      <c r="Z98" s="15">
        <f t="shared" si="100"/>
        <v>95.076366732473232</v>
      </c>
      <c r="AA98" s="14">
        <f t="shared" si="101"/>
        <v>4274.5945661018868</v>
      </c>
      <c r="AB98" s="15">
        <f t="shared" si="102"/>
        <v>56935.989854414838</v>
      </c>
      <c r="AC98" s="15">
        <f t="shared" si="65"/>
        <v>5438.3242944069807</v>
      </c>
      <c r="AD98" s="20">
        <f t="shared" si="66"/>
        <v>0.11449103777698907</v>
      </c>
      <c r="AE98" s="28"/>
      <c r="AF98" s="14">
        <f t="shared" si="110"/>
        <v>0</v>
      </c>
      <c r="AG98" s="14">
        <f t="shared" si="67"/>
        <v>5438.3242944069807</v>
      </c>
      <c r="AH98" s="26">
        <f t="shared" si="68"/>
        <v>0.11449103777698907</v>
      </c>
      <c r="AI98" s="29">
        <f t="shared" si="73"/>
        <v>9435.9898544148382</v>
      </c>
      <c r="AJ98" s="29">
        <f t="shared" si="74"/>
        <v>1792.8380723388193</v>
      </c>
      <c r="AK98" s="81">
        <f t="shared" si="75"/>
        <v>55143.15178207602</v>
      </c>
      <c r="AL98" s="28">
        <v>95</v>
      </c>
      <c r="AM98" s="14">
        <f t="shared" si="76"/>
        <v>61975.954240261897</v>
      </c>
      <c r="AN98" s="15">
        <f t="shared" si="82"/>
        <v>10</v>
      </c>
      <c r="AO98" s="15">
        <f t="shared" si="83"/>
        <v>950</v>
      </c>
      <c r="AP98" s="15">
        <f t="shared" si="84"/>
        <v>61965.954240261897</v>
      </c>
      <c r="AQ98" s="15">
        <f t="shared" si="85"/>
        <v>361.46806640152778</v>
      </c>
      <c r="AR98" s="15">
        <f t="shared" si="103"/>
        <v>15777.422306663428</v>
      </c>
      <c r="AS98" s="15">
        <f t="shared" si="86"/>
        <v>62327.422306663422</v>
      </c>
      <c r="AT98" s="15">
        <f t="shared" si="69"/>
        <v>2817.2102382660501</v>
      </c>
      <c r="AU98" s="85">
        <f t="shared" si="87"/>
        <v>59510.21206839737</v>
      </c>
      <c r="AV98" s="32">
        <f t="shared" si="70"/>
        <v>4367.0602863213498</v>
      </c>
      <c r="AW98" s="36">
        <v>95</v>
      </c>
      <c r="AX98" s="14">
        <f t="shared" si="111"/>
        <v>59477.8593314358</v>
      </c>
      <c r="AY98" s="15">
        <f t="shared" si="88"/>
        <v>10</v>
      </c>
      <c r="AZ98" s="14">
        <f t="shared" si="89"/>
        <v>950</v>
      </c>
      <c r="BA98" s="14">
        <f t="shared" si="90"/>
        <v>59467.8593314358</v>
      </c>
      <c r="BB98" s="15">
        <f t="shared" si="77"/>
        <v>346.89584610004221</v>
      </c>
      <c r="BC98" s="14">
        <f t="shared" si="91"/>
        <v>15345.667248311423</v>
      </c>
      <c r="BD98" s="14">
        <f t="shared" si="92"/>
        <v>59814.755177535844</v>
      </c>
      <c r="BE98" s="14">
        <f>BD98-$AX$88-SUM($N$89:N98)</f>
        <v>3443.4984547558051</v>
      </c>
      <c r="BF98" s="15">
        <f t="shared" si="78"/>
        <v>654.26470640360299</v>
      </c>
      <c r="BG98" s="34">
        <f t="shared" si="93"/>
        <v>59160.490471132238</v>
      </c>
      <c r="BH98" s="32">
        <f t="shared" si="71"/>
        <v>4017.3386890562178</v>
      </c>
    </row>
    <row r="99" spans="1:6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5"/>
      <c r="M99" s="12">
        <v>96</v>
      </c>
      <c r="N99" s="15">
        <f t="shared" si="108"/>
        <v>500</v>
      </c>
      <c r="O99" s="15">
        <f t="shared" si="94"/>
        <v>48000</v>
      </c>
      <c r="P99" s="15">
        <f t="shared" si="72"/>
        <v>0</v>
      </c>
      <c r="Q99" s="15">
        <f t="shared" si="79"/>
        <v>0</v>
      </c>
      <c r="R99" s="14">
        <f t="shared" si="80"/>
        <v>57435.989854414838</v>
      </c>
      <c r="S99" s="15">
        <f t="shared" si="95"/>
        <v>335.04327415075323</v>
      </c>
      <c r="T99" s="15">
        <f t="shared" si="81"/>
        <v>15209.357422972564</v>
      </c>
      <c r="U99" s="15">
        <f t="shared" si="96"/>
        <v>57771.033128565592</v>
      </c>
      <c r="V99" s="15">
        <f t="shared" si="109"/>
        <v>10</v>
      </c>
      <c r="W99" s="15">
        <f t="shared" si="97"/>
        <v>960</v>
      </c>
      <c r="X99" s="15">
        <f t="shared" si="98"/>
        <v>4.8142527607137993</v>
      </c>
      <c r="Y99" s="14">
        <f t="shared" si="99"/>
        <v>218.5439810658082</v>
      </c>
      <c r="Z99" s="15">
        <f t="shared" si="100"/>
        <v>96.285055214275999</v>
      </c>
      <c r="AA99" s="14">
        <f t="shared" si="101"/>
        <v>4370.8796213161631</v>
      </c>
      <c r="AB99" s="15">
        <f t="shared" si="102"/>
        <v>57659.933820590602</v>
      </c>
      <c r="AC99" s="15">
        <f t="shared" si="65"/>
        <v>5549.4236023819712</v>
      </c>
      <c r="AD99" s="20">
        <f t="shared" si="66"/>
        <v>0.11561299171629107</v>
      </c>
      <c r="AE99" s="28"/>
      <c r="AF99" s="14">
        <f t="shared" si="110"/>
        <v>0</v>
      </c>
      <c r="AG99" s="14">
        <f t="shared" si="67"/>
        <v>5549.4236023819712</v>
      </c>
      <c r="AH99" s="26">
        <f t="shared" si="68"/>
        <v>0.11561299171629107</v>
      </c>
      <c r="AI99" s="29">
        <f t="shared" si="73"/>
        <v>9659.9338205906024</v>
      </c>
      <c r="AJ99" s="29">
        <f t="shared" si="74"/>
        <v>1835.3874259122144</v>
      </c>
      <c r="AK99" s="81">
        <f t="shared" si="75"/>
        <v>55824.546394678386</v>
      </c>
      <c r="AL99" s="28">
        <v>96</v>
      </c>
      <c r="AM99" s="14">
        <f t="shared" si="76"/>
        <v>62827.422306663422</v>
      </c>
      <c r="AN99" s="15">
        <f t="shared" si="82"/>
        <v>10</v>
      </c>
      <c r="AO99" s="15">
        <f t="shared" si="83"/>
        <v>960</v>
      </c>
      <c r="AP99" s="15">
        <f t="shared" si="84"/>
        <v>62817.422306663422</v>
      </c>
      <c r="AQ99" s="15">
        <f t="shared" si="85"/>
        <v>366.43496345553666</v>
      </c>
      <c r="AR99" s="15">
        <f t="shared" si="103"/>
        <v>16143.857270118964</v>
      </c>
      <c r="AS99" s="15">
        <f t="shared" si="86"/>
        <v>63183.857270118962</v>
      </c>
      <c r="AT99" s="15">
        <f t="shared" si="69"/>
        <v>2884.932881322603</v>
      </c>
      <c r="AU99" s="85">
        <f t="shared" si="87"/>
        <v>60298.92438879636</v>
      </c>
      <c r="AV99" s="32">
        <f t="shared" si="70"/>
        <v>4474.3779941179746</v>
      </c>
      <c r="AW99" s="36">
        <v>96</v>
      </c>
      <c r="AX99" s="14">
        <f t="shared" si="111"/>
        <v>60314.755177535844</v>
      </c>
      <c r="AY99" s="15">
        <f t="shared" si="88"/>
        <v>10</v>
      </c>
      <c r="AZ99" s="14">
        <f t="shared" si="89"/>
        <v>960</v>
      </c>
      <c r="BA99" s="14">
        <f t="shared" si="90"/>
        <v>60304.755177535844</v>
      </c>
      <c r="BB99" s="15">
        <f t="shared" si="77"/>
        <v>351.77773853562576</v>
      </c>
      <c r="BC99" s="14">
        <f t="shared" si="91"/>
        <v>15697.444986847049</v>
      </c>
      <c r="BD99" s="14">
        <f t="shared" si="92"/>
        <v>60656.532916071468</v>
      </c>
      <c r="BE99" s="14">
        <f>BD99-$AX$88-SUM($N$89:N99)</f>
        <v>3785.2761932914291</v>
      </c>
      <c r="BF99" s="15">
        <f t="shared" si="78"/>
        <v>719.20247672537153</v>
      </c>
      <c r="BG99" s="34">
        <f t="shared" si="93"/>
        <v>59937.3304393461</v>
      </c>
      <c r="BH99" s="32">
        <f t="shared" si="71"/>
        <v>4112.7840446677146</v>
      </c>
    </row>
    <row r="100" spans="1:6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5" t="s">
        <v>65</v>
      </c>
      <c r="M100" s="16">
        <v>97</v>
      </c>
      <c r="N100" s="17">
        <f t="shared" ref="N100:N111" si="112">$N$88*(1+$K$8)</f>
        <v>500</v>
      </c>
      <c r="O100" s="17">
        <f t="shared" si="94"/>
        <v>48500</v>
      </c>
      <c r="P100" s="17">
        <f t="shared" si="72"/>
        <v>0</v>
      </c>
      <c r="Q100" s="17">
        <f t="shared" si="79"/>
        <v>0</v>
      </c>
      <c r="R100" s="17">
        <f t="shared" si="80"/>
        <v>58159.933820590602</v>
      </c>
      <c r="S100" s="17">
        <f t="shared" si="95"/>
        <v>339.2662806201119</v>
      </c>
      <c r="T100" s="17">
        <f t="shared" si="81"/>
        <v>15548.623703592675</v>
      </c>
      <c r="U100" s="17">
        <f t="shared" si="96"/>
        <v>58499.200101210714</v>
      </c>
      <c r="V100" s="17">
        <f t="shared" ref="V100:V111" si="113">$V$88*(1+$K$14)</f>
        <v>10</v>
      </c>
      <c r="W100" s="17">
        <f t="shared" si="97"/>
        <v>970</v>
      </c>
      <c r="X100" s="17">
        <f t="shared" si="98"/>
        <v>4.8749333417675595</v>
      </c>
      <c r="Y100" s="17">
        <f t="shared" si="99"/>
        <v>223.41891440757576</v>
      </c>
      <c r="Z100" s="17">
        <f t="shared" si="100"/>
        <v>97.498666835351202</v>
      </c>
      <c r="AA100" s="17">
        <f t="shared" si="101"/>
        <v>4468.3782881515144</v>
      </c>
      <c r="AB100" s="17">
        <f t="shared" si="102"/>
        <v>58386.826501033596</v>
      </c>
      <c r="AC100" s="17">
        <f t="shared" si="65"/>
        <v>5661.7972025590898</v>
      </c>
      <c r="AD100" s="19">
        <f t="shared" si="66"/>
        <v>0.11673808665070289</v>
      </c>
      <c r="AE100" s="28"/>
      <c r="AF100" s="25">
        <f>AB100*$K$31</f>
        <v>0</v>
      </c>
      <c r="AG100" s="14">
        <f t="shared" si="67"/>
        <v>5661.7972025590898</v>
      </c>
      <c r="AH100" s="26">
        <f t="shared" si="68"/>
        <v>0.11673808665070289</v>
      </c>
      <c r="AI100" s="29">
        <f t="shared" si="73"/>
        <v>9886.8265010335963</v>
      </c>
      <c r="AJ100" s="29">
        <f t="shared" si="74"/>
        <v>1878.4970351963834</v>
      </c>
      <c r="AK100" s="81">
        <f t="shared" si="75"/>
        <v>56508.329465837211</v>
      </c>
      <c r="AL100" s="28">
        <v>97</v>
      </c>
      <c r="AM100" s="14">
        <f t="shared" si="76"/>
        <v>63683.857270118962</v>
      </c>
      <c r="AN100" s="15">
        <f t="shared" si="82"/>
        <v>10</v>
      </c>
      <c r="AO100" s="15">
        <f t="shared" si="83"/>
        <v>970</v>
      </c>
      <c r="AP100" s="15">
        <f t="shared" si="84"/>
        <v>63673.857270118962</v>
      </c>
      <c r="AQ100" s="15">
        <f t="shared" si="85"/>
        <v>371.43083407569401</v>
      </c>
      <c r="AR100" s="15">
        <f t="shared" si="103"/>
        <v>16515.288104194657</v>
      </c>
      <c r="AS100" s="15">
        <f t="shared" si="86"/>
        <v>64045.288104194653</v>
      </c>
      <c r="AT100" s="15">
        <f t="shared" si="69"/>
        <v>2953.6047397969842</v>
      </c>
      <c r="AU100" s="85">
        <f t="shared" si="87"/>
        <v>61091.683364397672</v>
      </c>
      <c r="AV100" s="17">
        <f t="shared" si="70"/>
        <v>4583.3538985604609</v>
      </c>
      <c r="AW100" s="36">
        <v>97</v>
      </c>
      <c r="AX100" s="25">
        <f>N100+BD99-BF99</f>
        <v>60437.3304393461</v>
      </c>
      <c r="AY100" s="15">
        <f t="shared" si="88"/>
        <v>10</v>
      </c>
      <c r="AZ100" s="14">
        <f t="shared" si="89"/>
        <v>970</v>
      </c>
      <c r="BA100" s="14">
        <f t="shared" si="90"/>
        <v>60427.3304393461</v>
      </c>
      <c r="BB100" s="15">
        <f t="shared" si="77"/>
        <v>352.49276089618564</v>
      </c>
      <c r="BC100" s="14">
        <f t="shared" si="91"/>
        <v>16049.937747743235</v>
      </c>
      <c r="BD100" s="14">
        <f t="shared" si="92"/>
        <v>60779.823200242288</v>
      </c>
      <c r="BE100" s="25">
        <f>BD100-AX100</f>
        <v>342.49276089618797</v>
      </c>
      <c r="BF100" s="15">
        <f t="shared" si="78"/>
        <v>65.073624570275712</v>
      </c>
      <c r="BG100" s="34">
        <f t="shared" si="93"/>
        <v>60714.749575672009</v>
      </c>
      <c r="BH100" s="32">
        <f t="shared" si="71"/>
        <v>4206.4201098347985</v>
      </c>
    </row>
    <row r="101" spans="1:6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5"/>
      <c r="M101" s="12">
        <v>98</v>
      </c>
      <c r="N101" s="15">
        <f t="shared" si="112"/>
        <v>500</v>
      </c>
      <c r="O101" s="15">
        <f t="shared" si="94"/>
        <v>49000</v>
      </c>
      <c r="P101" s="15">
        <f t="shared" si="72"/>
        <v>0</v>
      </c>
      <c r="Q101" s="15">
        <f t="shared" si="79"/>
        <v>0</v>
      </c>
      <c r="R101" s="14">
        <f t="shared" si="80"/>
        <v>58886.826501033596</v>
      </c>
      <c r="S101" s="15">
        <f t="shared" si="95"/>
        <v>343.50648792269607</v>
      </c>
      <c r="T101" s="15">
        <f t="shared" si="81"/>
        <v>15892.130191515371</v>
      </c>
      <c r="U101" s="15">
        <f t="shared" si="96"/>
        <v>59230.332988956296</v>
      </c>
      <c r="V101" s="15">
        <f t="shared" si="113"/>
        <v>10</v>
      </c>
      <c r="W101" s="15">
        <f t="shared" si="97"/>
        <v>980</v>
      </c>
      <c r="X101" s="15">
        <f t="shared" si="98"/>
        <v>4.9358610824130249</v>
      </c>
      <c r="Y101" s="14">
        <f t="shared" si="99"/>
        <v>228.35477548998878</v>
      </c>
      <c r="Z101" s="15">
        <f t="shared" si="100"/>
        <v>98.717221648260505</v>
      </c>
      <c r="AA101" s="14">
        <f t="shared" si="101"/>
        <v>4567.0955097997748</v>
      </c>
      <c r="AB101" s="15">
        <f t="shared" si="102"/>
        <v>59116.679906225625</v>
      </c>
      <c r="AC101" s="15">
        <f t="shared" si="65"/>
        <v>5775.450285289764</v>
      </c>
      <c r="AD101" s="20">
        <f t="shared" si="66"/>
        <v>0.11786633235285232</v>
      </c>
      <c r="AE101" s="28"/>
      <c r="AF101" s="14">
        <f t="shared" ref="AF101:AF111" si="114">AB101*$K$31</f>
        <v>0</v>
      </c>
      <c r="AG101" s="14">
        <f t="shared" si="67"/>
        <v>5775.450285289764</v>
      </c>
      <c r="AH101" s="26">
        <f t="shared" si="68"/>
        <v>0.11786633235285232</v>
      </c>
      <c r="AI101" s="29">
        <f t="shared" si="73"/>
        <v>10116.679906225625</v>
      </c>
      <c r="AJ101" s="29">
        <f t="shared" si="74"/>
        <v>1922.1691821828688</v>
      </c>
      <c r="AK101" s="81">
        <f t="shared" si="75"/>
        <v>57194.510724042753</v>
      </c>
      <c r="AL101" s="28">
        <v>98</v>
      </c>
      <c r="AM101" s="14">
        <f t="shared" si="76"/>
        <v>64545.288104194653</v>
      </c>
      <c r="AN101" s="15">
        <f t="shared" si="82"/>
        <v>10</v>
      </c>
      <c r="AO101" s="15">
        <f t="shared" si="83"/>
        <v>980</v>
      </c>
      <c r="AP101" s="15">
        <f t="shared" si="84"/>
        <v>64535.288104194653</v>
      </c>
      <c r="AQ101" s="15">
        <f t="shared" si="85"/>
        <v>376.45584727446885</v>
      </c>
      <c r="AR101" s="15">
        <f t="shared" si="103"/>
        <v>16891.743951469125</v>
      </c>
      <c r="AS101" s="15">
        <f t="shared" si="86"/>
        <v>64911.743951469121</v>
      </c>
      <c r="AT101" s="15">
        <f t="shared" si="69"/>
        <v>3023.2313507791332</v>
      </c>
      <c r="AU101" s="85">
        <f t="shared" si="87"/>
        <v>61888.512600689988</v>
      </c>
      <c r="AV101" s="32">
        <f t="shared" si="70"/>
        <v>4694.0018766472349</v>
      </c>
      <c r="AW101" s="36">
        <v>98</v>
      </c>
      <c r="AX101" s="14">
        <f t="shared" ref="AX101:AX111" si="115">N101+BD100</f>
        <v>61279.823200242288</v>
      </c>
      <c r="AY101" s="15">
        <f t="shared" si="88"/>
        <v>10</v>
      </c>
      <c r="AZ101" s="14">
        <f t="shared" si="89"/>
        <v>980</v>
      </c>
      <c r="BA101" s="14">
        <f t="shared" si="90"/>
        <v>61269.823200242288</v>
      </c>
      <c r="BB101" s="15">
        <f t="shared" si="77"/>
        <v>357.40730200141337</v>
      </c>
      <c r="BC101" s="14">
        <f t="shared" si="91"/>
        <v>16407.34504974465</v>
      </c>
      <c r="BD101" s="14">
        <f t="shared" si="92"/>
        <v>61627.230502243699</v>
      </c>
      <c r="BE101" s="87">
        <f>BD101-AX100-N101</f>
        <v>689.90006289759913</v>
      </c>
      <c r="BF101" s="15">
        <f t="shared" si="78"/>
        <v>131.08101195054383</v>
      </c>
      <c r="BG101" s="34">
        <f t="shared" si="93"/>
        <v>61496.149490293159</v>
      </c>
      <c r="BH101" s="32">
        <f t="shared" si="71"/>
        <v>4301.6387662504058</v>
      </c>
    </row>
    <row r="102" spans="1:6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5"/>
      <c r="M102" s="12">
        <v>99</v>
      </c>
      <c r="N102" s="15">
        <f t="shared" si="112"/>
        <v>500</v>
      </c>
      <c r="O102" s="15">
        <f t="shared" si="94"/>
        <v>49500</v>
      </c>
      <c r="P102" s="15">
        <f t="shared" si="72"/>
        <v>0</v>
      </c>
      <c r="Q102" s="15">
        <f t="shared" si="79"/>
        <v>0</v>
      </c>
      <c r="R102" s="14">
        <f t="shared" si="80"/>
        <v>59616.679906225625</v>
      </c>
      <c r="S102" s="15">
        <f t="shared" si="95"/>
        <v>347.76396611964952</v>
      </c>
      <c r="T102" s="15">
        <f t="shared" si="81"/>
        <v>16239.894157635021</v>
      </c>
      <c r="U102" s="15">
        <f t="shared" si="96"/>
        <v>59964.443872345277</v>
      </c>
      <c r="V102" s="15">
        <f t="shared" si="113"/>
        <v>10</v>
      </c>
      <c r="W102" s="15">
        <f t="shared" si="97"/>
        <v>990</v>
      </c>
      <c r="X102" s="15">
        <f t="shared" si="98"/>
        <v>4.9970369893621065</v>
      </c>
      <c r="Y102" s="14">
        <f t="shared" si="99"/>
        <v>233.35181247935088</v>
      </c>
      <c r="Z102" s="15">
        <f t="shared" si="100"/>
        <v>99.940739787242137</v>
      </c>
      <c r="AA102" s="14">
        <f t="shared" si="101"/>
        <v>4667.0362495870168</v>
      </c>
      <c r="AB102" s="15">
        <f t="shared" si="102"/>
        <v>59849.506095568671</v>
      </c>
      <c r="AC102" s="15">
        <f t="shared" si="65"/>
        <v>5890.3880620663676</v>
      </c>
      <c r="AD102" s="20">
        <f t="shared" si="66"/>
        <v>0.11899773862760339</v>
      </c>
      <c r="AE102" s="28"/>
      <c r="AF102" s="14">
        <f t="shared" si="114"/>
        <v>0</v>
      </c>
      <c r="AG102" s="14">
        <f t="shared" si="67"/>
        <v>5890.3880620663676</v>
      </c>
      <c r="AH102" s="26">
        <f t="shared" si="68"/>
        <v>0.11899773862760339</v>
      </c>
      <c r="AI102" s="29">
        <f t="shared" si="73"/>
        <v>10349.506095568671</v>
      </c>
      <c r="AJ102" s="29">
        <f t="shared" si="74"/>
        <v>1966.4061581580477</v>
      </c>
      <c r="AK102" s="81">
        <f t="shared" si="75"/>
        <v>57883.099937410625</v>
      </c>
      <c r="AL102" s="28">
        <v>99</v>
      </c>
      <c r="AM102" s="14">
        <f t="shared" si="76"/>
        <v>65411.743951469121</v>
      </c>
      <c r="AN102" s="15">
        <f t="shared" si="82"/>
        <v>10</v>
      </c>
      <c r="AO102" s="15">
        <f t="shared" si="83"/>
        <v>990</v>
      </c>
      <c r="AP102" s="15">
        <f t="shared" si="84"/>
        <v>65401.743951469121</v>
      </c>
      <c r="AQ102" s="15">
        <f t="shared" si="85"/>
        <v>381.51017305023657</v>
      </c>
      <c r="AR102" s="15">
        <f t="shared" si="103"/>
        <v>17273.254124519361</v>
      </c>
      <c r="AS102" s="15">
        <f t="shared" si="86"/>
        <v>65783.254124519357</v>
      </c>
      <c r="AT102" s="15">
        <f t="shared" si="69"/>
        <v>3093.818283658678</v>
      </c>
      <c r="AU102" s="85">
        <f t="shared" si="87"/>
        <v>62689.435840860679</v>
      </c>
      <c r="AV102" s="32">
        <f t="shared" si="70"/>
        <v>4806.3359034500536</v>
      </c>
      <c r="AW102" s="36">
        <v>99</v>
      </c>
      <c r="AX102" s="14">
        <f t="shared" si="115"/>
        <v>62127.230502243699</v>
      </c>
      <c r="AY102" s="15">
        <f t="shared" si="88"/>
        <v>10</v>
      </c>
      <c r="AZ102" s="14">
        <f t="shared" si="89"/>
        <v>990</v>
      </c>
      <c r="BA102" s="14">
        <f t="shared" si="90"/>
        <v>62117.230502243699</v>
      </c>
      <c r="BB102" s="15">
        <f t="shared" si="77"/>
        <v>362.35051126308826</v>
      </c>
      <c r="BC102" s="14">
        <f t="shared" si="91"/>
        <v>16769.695561007738</v>
      </c>
      <c r="BD102" s="14">
        <f t="shared" si="92"/>
        <v>62479.581013506788</v>
      </c>
      <c r="BE102" s="14">
        <f>BD102-$AX$100-SUM($N$101:N102)</f>
        <v>1042.2505741606874</v>
      </c>
      <c r="BF102" s="15">
        <f t="shared" si="78"/>
        <v>198.0276090905306</v>
      </c>
      <c r="BG102" s="34">
        <f t="shared" si="93"/>
        <v>62281.553404416256</v>
      </c>
      <c r="BH102" s="32">
        <f t="shared" si="71"/>
        <v>4398.453467005631</v>
      </c>
    </row>
    <row r="103" spans="1:6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5"/>
      <c r="M103" s="12">
        <v>100</v>
      </c>
      <c r="N103" s="15">
        <f t="shared" si="112"/>
        <v>500</v>
      </c>
      <c r="O103" s="15">
        <f t="shared" si="94"/>
        <v>50000</v>
      </c>
      <c r="P103" s="15">
        <f t="shared" si="72"/>
        <v>0</v>
      </c>
      <c r="Q103" s="15">
        <f t="shared" si="79"/>
        <v>0</v>
      </c>
      <c r="R103" s="14">
        <f t="shared" si="80"/>
        <v>60349.506095568671</v>
      </c>
      <c r="S103" s="15">
        <f t="shared" si="95"/>
        <v>352.038785557484</v>
      </c>
      <c r="T103" s="15">
        <f t="shared" si="81"/>
        <v>16591.932943192503</v>
      </c>
      <c r="U103" s="15">
        <f t="shared" si="96"/>
        <v>60701.544881126152</v>
      </c>
      <c r="V103" s="15">
        <f t="shared" si="113"/>
        <v>10</v>
      </c>
      <c r="W103" s="15">
        <f t="shared" si="97"/>
        <v>1000</v>
      </c>
      <c r="X103" s="15">
        <f t="shared" si="98"/>
        <v>5.0584620734271795</v>
      </c>
      <c r="Y103" s="14">
        <f t="shared" si="99"/>
        <v>238.41027455277805</v>
      </c>
      <c r="Z103" s="15">
        <f t="shared" si="100"/>
        <v>101.16924146854359</v>
      </c>
      <c r="AA103" s="14">
        <f t="shared" si="101"/>
        <v>4768.2054910555607</v>
      </c>
      <c r="AB103" s="15">
        <f t="shared" si="102"/>
        <v>60585.317177584177</v>
      </c>
      <c r="AC103" s="15">
        <f t="shared" si="65"/>
        <v>6006.6157656083387</v>
      </c>
      <c r="AD103" s="20">
        <f t="shared" si="66"/>
        <v>0.12013231531216677</v>
      </c>
      <c r="AE103" s="28"/>
      <c r="AF103" s="14">
        <f t="shared" si="114"/>
        <v>0</v>
      </c>
      <c r="AG103" s="14">
        <f t="shared" si="67"/>
        <v>6006.6157656083387</v>
      </c>
      <c r="AH103" s="26">
        <f t="shared" si="68"/>
        <v>0.12013231531216677</v>
      </c>
      <c r="AI103" s="29">
        <f t="shared" si="73"/>
        <v>10585.317177584177</v>
      </c>
      <c r="AJ103" s="29">
        <f t="shared" si="74"/>
        <v>2011.2102637409935</v>
      </c>
      <c r="AK103" s="81">
        <f t="shared" si="75"/>
        <v>58574.106913843185</v>
      </c>
      <c r="AL103" s="28">
        <v>100</v>
      </c>
      <c r="AM103" s="14">
        <f t="shared" si="76"/>
        <v>66283.254124519357</v>
      </c>
      <c r="AN103" s="15">
        <f t="shared" si="82"/>
        <v>10</v>
      </c>
      <c r="AO103" s="15">
        <f t="shared" si="83"/>
        <v>1000</v>
      </c>
      <c r="AP103" s="15">
        <f t="shared" si="84"/>
        <v>66273.254124519357</v>
      </c>
      <c r="AQ103" s="15">
        <f t="shared" si="85"/>
        <v>386.59398239302959</v>
      </c>
      <c r="AR103" s="15">
        <f t="shared" si="103"/>
        <v>17659.848106912392</v>
      </c>
      <c r="AS103" s="15">
        <f t="shared" si="86"/>
        <v>66659.848106912381</v>
      </c>
      <c r="AT103" s="15">
        <f t="shared" si="69"/>
        <v>3165.3711403133525</v>
      </c>
      <c r="AU103" s="85">
        <f t="shared" si="87"/>
        <v>63494.476966599032</v>
      </c>
      <c r="AV103" s="32">
        <f t="shared" si="70"/>
        <v>4920.3700527558467</v>
      </c>
      <c r="AW103" s="36">
        <v>100</v>
      </c>
      <c r="AX103" s="14">
        <f t="shared" si="115"/>
        <v>62979.581013506788</v>
      </c>
      <c r="AY103" s="15">
        <f t="shared" si="88"/>
        <v>10</v>
      </c>
      <c r="AZ103" s="14">
        <f t="shared" si="89"/>
        <v>1000</v>
      </c>
      <c r="BA103" s="14">
        <f t="shared" si="90"/>
        <v>62969.581013506788</v>
      </c>
      <c r="BB103" s="15">
        <f t="shared" si="77"/>
        <v>367.32255591212294</v>
      </c>
      <c r="BC103" s="14">
        <f t="shared" si="91"/>
        <v>17137.018116919862</v>
      </c>
      <c r="BD103" s="14">
        <f t="shared" si="92"/>
        <v>63336.903569418908</v>
      </c>
      <c r="BE103" s="14">
        <f>BD103-$AX$100-SUM($N$101:N103)</f>
        <v>1399.5731300728075</v>
      </c>
      <c r="BF103" s="15">
        <f t="shared" si="78"/>
        <v>265.91889471383342</v>
      </c>
      <c r="BG103" s="34">
        <f t="shared" si="93"/>
        <v>63070.984674705076</v>
      </c>
      <c r="BH103" s="32">
        <f t="shared" si="71"/>
        <v>4496.8777608618911</v>
      </c>
    </row>
    <row r="104" spans="1:6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5"/>
      <c r="M104" s="12">
        <v>101</v>
      </c>
      <c r="N104" s="15">
        <f t="shared" si="112"/>
        <v>500</v>
      </c>
      <c r="O104" s="15">
        <f t="shared" si="94"/>
        <v>50500</v>
      </c>
      <c r="P104" s="15">
        <f t="shared" si="72"/>
        <v>0</v>
      </c>
      <c r="Q104" s="15">
        <f t="shared" si="79"/>
        <v>0</v>
      </c>
      <c r="R104" s="14">
        <f t="shared" si="80"/>
        <v>61085.317177584177</v>
      </c>
      <c r="S104" s="15">
        <f t="shared" si="95"/>
        <v>356.33101686924107</v>
      </c>
      <c r="T104" s="15">
        <f t="shared" si="81"/>
        <v>16948.263960061744</v>
      </c>
      <c r="U104" s="15">
        <f t="shared" si="96"/>
        <v>61441.648194453417</v>
      </c>
      <c r="V104" s="15">
        <f t="shared" si="113"/>
        <v>10</v>
      </c>
      <c r="W104" s="15">
        <f t="shared" si="97"/>
        <v>1010</v>
      </c>
      <c r="X104" s="15">
        <f t="shared" si="98"/>
        <v>5.1201373495377851</v>
      </c>
      <c r="Y104" s="14">
        <f t="shared" si="99"/>
        <v>243.53041190231585</v>
      </c>
      <c r="Z104" s="15">
        <f t="shared" si="100"/>
        <v>102.4027469907557</v>
      </c>
      <c r="AA104" s="14">
        <f t="shared" si="101"/>
        <v>4870.6082380463167</v>
      </c>
      <c r="AB104" s="15">
        <f t="shared" si="102"/>
        <v>61324.12531011313</v>
      </c>
      <c r="AC104" s="15">
        <f t="shared" si="65"/>
        <v>6124.1386499486325</v>
      </c>
      <c r="AD104" s="20">
        <f t="shared" si="66"/>
        <v>0.12127007227621055</v>
      </c>
      <c r="AE104" s="28"/>
      <c r="AF104" s="14">
        <f t="shared" si="114"/>
        <v>0</v>
      </c>
      <c r="AG104" s="14">
        <f t="shared" si="67"/>
        <v>6124.1386499486325</v>
      </c>
      <c r="AH104" s="26">
        <f t="shared" si="68"/>
        <v>0.12127007227621055</v>
      </c>
      <c r="AI104" s="29">
        <f t="shared" si="73"/>
        <v>10824.12531011313</v>
      </c>
      <c r="AJ104" s="29">
        <f t="shared" si="74"/>
        <v>2056.5838089214944</v>
      </c>
      <c r="AK104" s="81">
        <f t="shared" si="75"/>
        <v>59267.541501191634</v>
      </c>
      <c r="AL104" s="28">
        <v>101</v>
      </c>
      <c r="AM104" s="14">
        <f t="shared" si="76"/>
        <v>67159.848106912381</v>
      </c>
      <c r="AN104" s="15">
        <f t="shared" si="82"/>
        <v>10</v>
      </c>
      <c r="AO104" s="15">
        <f t="shared" si="83"/>
        <v>1010</v>
      </c>
      <c r="AP104" s="15">
        <f t="shared" si="84"/>
        <v>67149.848106912381</v>
      </c>
      <c r="AQ104" s="15">
        <f t="shared" si="85"/>
        <v>391.70744729032225</v>
      </c>
      <c r="AR104" s="15">
        <f t="shared" si="103"/>
        <v>18051.555554202714</v>
      </c>
      <c r="AS104" s="15">
        <f t="shared" si="86"/>
        <v>67541.5555542027</v>
      </c>
      <c r="AT104" s="15">
        <f t="shared" si="69"/>
        <v>3237.895555298513</v>
      </c>
      <c r="AU104" s="85">
        <f t="shared" si="87"/>
        <v>64303.659998904186</v>
      </c>
      <c r="AV104" s="32">
        <f t="shared" si="70"/>
        <v>5036.1184977125522</v>
      </c>
      <c r="AW104" s="36">
        <v>101</v>
      </c>
      <c r="AX104" s="14">
        <f t="shared" si="115"/>
        <v>63836.903569418908</v>
      </c>
      <c r="AY104" s="15">
        <f t="shared" si="88"/>
        <v>10</v>
      </c>
      <c r="AZ104" s="14">
        <f t="shared" si="89"/>
        <v>1010</v>
      </c>
      <c r="BA104" s="14">
        <f t="shared" si="90"/>
        <v>63826.903569418908</v>
      </c>
      <c r="BB104" s="15">
        <f t="shared" si="77"/>
        <v>372.32360415494367</v>
      </c>
      <c r="BC104" s="14">
        <f t="shared" si="91"/>
        <v>17509.341721074805</v>
      </c>
      <c r="BD104" s="14">
        <f t="shared" si="92"/>
        <v>64199.227173573854</v>
      </c>
      <c r="BE104" s="14">
        <f>BD104-$AX$100-SUM($N$101:N104)</f>
        <v>1761.8967342277538</v>
      </c>
      <c r="BF104" s="15">
        <f t="shared" si="78"/>
        <v>334.76037950327321</v>
      </c>
      <c r="BG104" s="34">
        <f t="shared" si="93"/>
        <v>63864.466794070584</v>
      </c>
      <c r="BH104" s="32">
        <f t="shared" si="71"/>
        <v>4596.9252928789501</v>
      </c>
    </row>
    <row r="105" spans="1:6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5"/>
      <c r="M105" s="12">
        <v>102</v>
      </c>
      <c r="N105" s="15">
        <f t="shared" si="112"/>
        <v>500</v>
      </c>
      <c r="O105" s="15">
        <f t="shared" si="94"/>
        <v>51000</v>
      </c>
      <c r="P105" s="15">
        <f t="shared" si="72"/>
        <v>0</v>
      </c>
      <c r="Q105" s="15">
        <f t="shared" si="79"/>
        <v>0</v>
      </c>
      <c r="R105" s="14">
        <f t="shared" si="80"/>
        <v>61824.12531011313</v>
      </c>
      <c r="S105" s="15">
        <f t="shared" si="95"/>
        <v>360.64073097566001</v>
      </c>
      <c r="T105" s="15">
        <f t="shared" si="81"/>
        <v>17308.904691037405</v>
      </c>
      <c r="U105" s="15">
        <f t="shared" si="96"/>
        <v>62184.766041088791</v>
      </c>
      <c r="V105" s="15">
        <f t="shared" si="113"/>
        <v>10</v>
      </c>
      <c r="W105" s="15">
        <f t="shared" si="97"/>
        <v>1020</v>
      </c>
      <c r="X105" s="15">
        <f t="shared" si="98"/>
        <v>5.1820638367573997</v>
      </c>
      <c r="Y105" s="14">
        <f t="shared" si="99"/>
        <v>248.71247573907326</v>
      </c>
      <c r="Z105" s="15">
        <f t="shared" si="100"/>
        <v>103.641276735148</v>
      </c>
      <c r="AA105" s="14">
        <f t="shared" si="101"/>
        <v>4974.2495147814643</v>
      </c>
      <c r="AB105" s="15">
        <f t="shared" si="102"/>
        <v>62065.942700516884</v>
      </c>
      <c r="AC105" s="15">
        <f t="shared" si="65"/>
        <v>6242.9619905205373</v>
      </c>
      <c r="AD105" s="20">
        <f t="shared" si="66"/>
        <v>0.12241101942197131</v>
      </c>
      <c r="AE105" s="28"/>
      <c r="AF105" s="14">
        <f t="shared" si="114"/>
        <v>0</v>
      </c>
      <c r="AG105" s="14">
        <f t="shared" si="67"/>
        <v>6242.9619905205373</v>
      </c>
      <c r="AH105" s="26">
        <f t="shared" si="68"/>
        <v>0.12241101942197131</v>
      </c>
      <c r="AI105" s="29">
        <f t="shared" si="73"/>
        <v>11065.942700516884</v>
      </c>
      <c r="AJ105" s="29">
        <f t="shared" si="74"/>
        <v>2102.5291130982077</v>
      </c>
      <c r="AK105" s="81">
        <f t="shared" si="75"/>
        <v>59963.413587418676</v>
      </c>
      <c r="AL105" s="28">
        <v>102</v>
      </c>
      <c r="AM105" s="14">
        <f t="shared" si="76"/>
        <v>68041.5555542027</v>
      </c>
      <c r="AN105" s="15">
        <f t="shared" si="82"/>
        <v>10</v>
      </c>
      <c r="AO105" s="15">
        <f t="shared" si="83"/>
        <v>1020</v>
      </c>
      <c r="AP105" s="15">
        <f t="shared" si="84"/>
        <v>68031.5555542027</v>
      </c>
      <c r="AQ105" s="15">
        <f t="shared" si="85"/>
        <v>396.85074073284909</v>
      </c>
      <c r="AR105" s="15">
        <f t="shared" si="103"/>
        <v>18448.406294935565</v>
      </c>
      <c r="AS105" s="15">
        <f t="shared" si="86"/>
        <v>68428.406294935543</v>
      </c>
      <c r="AT105" s="15">
        <f t="shared" si="69"/>
        <v>3311.397196037753</v>
      </c>
      <c r="AU105" s="85">
        <f t="shared" si="87"/>
        <v>65117.00909889779</v>
      </c>
      <c r="AV105" s="32">
        <f t="shared" si="70"/>
        <v>5153.5955114791141</v>
      </c>
      <c r="AW105" s="36">
        <v>102</v>
      </c>
      <c r="AX105" s="14">
        <f t="shared" si="115"/>
        <v>64699.227173573854</v>
      </c>
      <c r="AY105" s="15">
        <f t="shared" si="88"/>
        <v>10</v>
      </c>
      <c r="AZ105" s="14">
        <f t="shared" si="89"/>
        <v>1020</v>
      </c>
      <c r="BA105" s="14">
        <f t="shared" si="90"/>
        <v>64689.227173573854</v>
      </c>
      <c r="BB105" s="15">
        <f t="shared" si="77"/>
        <v>377.35382517918083</v>
      </c>
      <c r="BC105" s="14">
        <f t="shared" si="91"/>
        <v>17886.695546253985</v>
      </c>
      <c r="BD105" s="14">
        <f t="shared" si="92"/>
        <v>65066.580998753037</v>
      </c>
      <c r="BE105" s="14">
        <f>BD105-$AX$100-SUM($N$101:N105)</f>
        <v>2129.2505594069371</v>
      </c>
      <c r="BF105" s="15">
        <f t="shared" si="78"/>
        <v>404.55760628731804</v>
      </c>
      <c r="BG105" s="34">
        <f t="shared" si="93"/>
        <v>64662.023392465722</v>
      </c>
      <c r="BH105" s="32">
        <f t="shared" si="71"/>
        <v>4698.6098050470464</v>
      </c>
    </row>
    <row r="106" spans="1:6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5"/>
      <c r="M106" s="12">
        <v>103</v>
      </c>
      <c r="N106" s="15">
        <f t="shared" si="112"/>
        <v>500</v>
      </c>
      <c r="O106" s="15">
        <f t="shared" si="94"/>
        <v>51500</v>
      </c>
      <c r="P106" s="15">
        <f t="shared" si="72"/>
        <v>0</v>
      </c>
      <c r="Q106" s="15">
        <f t="shared" si="79"/>
        <v>0</v>
      </c>
      <c r="R106" s="14">
        <f t="shared" si="80"/>
        <v>62565.942700516884</v>
      </c>
      <c r="S106" s="15">
        <f t="shared" si="95"/>
        <v>364.96799908634853</v>
      </c>
      <c r="T106" s="15">
        <f t="shared" si="81"/>
        <v>17673.872690123753</v>
      </c>
      <c r="U106" s="15">
        <f t="shared" si="96"/>
        <v>62930.910699603235</v>
      </c>
      <c r="V106" s="15">
        <f t="shared" si="113"/>
        <v>10</v>
      </c>
      <c r="W106" s="15">
        <f t="shared" si="97"/>
        <v>1030</v>
      </c>
      <c r="X106" s="15">
        <f t="shared" si="98"/>
        <v>5.2442425583002699</v>
      </c>
      <c r="Y106" s="14">
        <f t="shared" si="99"/>
        <v>253.95671829737353</v>
      </c>
      <c r="Z106" s="15">
        <f t="shared" si="100"/>
        <v>104.8848511660054</v>
      </c>
      <c r="AA106" s="14">
        <f t="shared" si="101"/>
        <v>5079.1343659474696</v>
      </c>
      <c r="AB106" s="15">
        <f t="shared" si="102"/>
        <v>62810.781605878932</v>
      </c>
      <c r="AC106" s="15">
        <f t="shared" si="65"/>
        <v>6363.0910842448429</v>
      </c>
      <c r="AD106" s="20">
        <f t="shared" si="66"/>
        <v>0.12355516668436588</v>
      </c>
      <c r="AE106" s="28"/>
      <c r="AF106" s="14">
        <f t="shared" si="114"/>
        <v>0</v>
      </c>
      <c r="AG106" s="14">
        <f t="shared" si="67"/>
        <v>6363.0910842448429</v>
      </c>
      <c r="AH106" s="26">
        <f t="shared" si="68"/>
        <v>0.12355516668436588</v>
      </c>
      <c r="AI106" s="29">
        <f t="shared" si="73"/>
        <v>11310.781605878932</v>
      </c>
      <c r="AJ106" s="29">
        <f t="shared" si="74"/>
        <v>2149.0485051169971</v>
      </c>
      <c r="AK106" s="81">
        <f t="shared" si="75"/>
        <v>60661.733100761936</v>
      </c>
      <c r="AL106" s="28">
        <v>103</v>
      </c>
      <c r="AM106" s="14">
        <f t="shared" si="76"/>
        <v>68928.406294935543</v>
      </c>
      <c r="AN106" s="15">
        <f t="shared" si="82"/>
        <v>10</v>
      </c>
      <c r="AO106" s="15">
        <f t="shared" si="83"/>
        <v>1030</v>
      </c>
      <c r="AP106" s="15">
        <f t="shared" si="84"/>
        <v>68918.406294935543</v>
      </c>
      <c r="AQ106" s="15">
        <f t="shared" si="85"/>
        <v>402.02403672045739</v>
      </c>
      <c r="AR106" s="15">
        <f t="shared" si="103"/>
        <v>18850.430331656022</v>
      </c>
      <c r="AS106" s="15">
        <f t="shared" si="86"/>
        <v>69320.430331655996</v>
      </c>
      <c r="AT106" s="15">
        <f t="shared" si="69"/>
        <v>3385.8817630146395</v>
      </c>
      <c r="AU106" s="85">
        <f t="shared" si="87"/>
        <v>65934.548568641359</v>
      </c>
      <c r="AV106" s="32">
        <f t="shared" si="70"/>
        <v>5272.8154678794235</v>
      </c>
      <c r="AW106" s="36">
        <v>103</v>
      </c>
      <c r="AX106" s="14">
        <f t="shared" si="115"/>
        <v>65566.580998753037</v>
      </c>
      <c r="AY106" s="15">
        <f t="shared" si="88"/>
        <v>10</v>
      </c>
      <c r="AZ106" s="14">
        <f t="shared" si="89"/>
        <v>1030</v>
      </c>
      <c r="BA106" s="14">
        <f t="shared" si="90"/>
        <v>65556.580998753037</v>
      </c>
      <c r="BB106" s="15">
        <f t="shared" si="77"/>
        <v>382.41338915939281</v>
      </c>
      <c r="BC106" s="14">
        <f t="shared" si="91"/>
        <v>18269.108935413376</v>
      </c>
      <c r="BD106" s="14">
        <f t="shared" si="92"/>
        <v>65938.994387912433</v>
      </c>
      <c r="BE106" s="14">
        <f>BD106-$AX$100-SUM($N$101:N106)</f>
        <v>2501.6639485663327</v>
      </c>
      <c r="BF106" s="15">
        <f t="shared" si="78"/>
        <v>475.3161502276032</v>
      </c>
      <c r="BG106" s="34">
        <f t="shared" si="93"/>
        <v>65463.678237684828</v>
      </c>
      <c r="BH106" s="32">
        <f t="shared" si="71"/>
        <v>4801.9451369228918</v>
      </c>
    </row>
    <row r="107" spans="1:6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5"/>
      <c r="M107" s="12">
        <v>104</v>
      </c>
      <c r="N107" s="15">
        <f t="shared" si="112"/>
        <v>500</v>
      </c>
      <c r="O107" s="15">
        <f t="shared" si="94"/>
        <v>52000</v>
      </c>
      <c r="P107" s="15">
        <f t="shared" si="72"/>
        <v>0</v>
      </c>
      <c r="Q107" s="15">
        <f t="shared" si="79"/>
        <v>0</v>
      </c>
      <c r="R107" s="14">
        <f t="shared" si="80"/>
        <v>63310.781605878932</v>
      </c>
      <c r="S107" s="15">
        <f t="shared" si="95"/>
        <v>369.31289270096045</v>
      </c>
      <c r="T107" s="15">
        <f t="shared" si="81"/>
        <v>18043.185582824713</v>
      </c>
      <c r="U107" s="15">
        <f t="shared" si="96"/>
        <v>63680.094498579892</v>
      </c>
      <c r="V107" s="15">
        <f t="shared" si="113"/>
        <v>10</v>
      </c>
      <c r="W107" s="15">
        <f t="shared" si="97"/>
        <v>1040</v>
      </c>
      <c r="X107" s="15">
        <f t="shared" si="98"/>
        <v>5.3066745415483245</v>
      </c>
      <c r="Y107" s="14">
        <f t="shared" si="99"/>
        <v>259.26339283892185</v>
      </c>
      <c r="Z107" s="15">
        <f t="shared" si="100"/>
        <v>106.13349083096649</v>
      </c>
      <c r="AA107" s="14">
        <f t="shared" si="101"/>
        <v>5185.267856778436</v>
      </c>
      <c r="AB107" s="15">
        <f t="shared" si="102"/>
        <v>63558.654333207378</v>
      </c>
      <c r="AC107" s="15">
        <f t="shared" si="65"/>
        <v>6484.5312496173574</v>
      </c>
      <c r="AD107" s="20">
        <f t="shared" si="66"/>
        <v>0.12470252403110303</v>
      </c>
      <c r="AE107" s="28"/>
      <c r="AF107" s="14">
        <f t="shared" si="114"/>
        <v>0</v>
      </c>
      <c r="AG107" s="14">
        <f t="shared" si="67"/>
        <v>6484.5312496173574</v>
      </c>
      <c r="AH107" s="26">
        <f t="shared" si="68"/>
        <v>0.12470252403110303</v>
      </c>
      <c r="AI107" s="29">
        <f t="shared" si="73"/>
        <v>11558.654333207378</v>
      </c>
      <c r="AJ107" s="29">
        <f t="shared" si="74"/>
        <v>2196.1443233094019</v>
      </c>
      <c r="AK107" s="81">
        <f t="shared" si="75"/>
        <v>61362.510009897975</v>
      </c>
      <c r="AL107" s="28">
        <v>104</v>
      </c>
      <c r="AM107" s="14">
        <f t="shared" si="76"/>
        <v>69820.430331655996</v>
      </c>
      <c r="AN107" s="15">
        <f t="shared" si="82"/>
        <v>10</v>
      </c>
      <c r="AO107" s="15">
        <f t="shared" si="83"/>
        <v>1040</v>
      </c>
      <c r="AP107" s="15">
        <f t="shared" si="84"/>
        <v>69810.430331655996</v>
      </c>
      <c r="AQ107" s="15">
        <f t="shared" si="85"/>
        <v>407.2275102679933</v>
      </c>
      <c r="AR107" s="15">
        <f t="shared" si="103"/>
        <v>19257.657841924014</v>
      </c>
      <c r="AS107" s="15">
        <f t="shared" si="86"/>
        <v>70217.657841923996</v>
      </c>
      <c r="AT107" s="15">
        <f t="shared" si="69"/>
        <v>3461.3549899655591</v>
      </c>
      <c r="AU107" s="85">
        <f t="shared" si="87"/>
        <v>66756.302851958433</v>
      </c>
      <c r="AV107" s="32">
        <f t="shared" si="70"/>
        <v>5393.7928420604585</v>
      </c>
      <c r="AW107" s="36">
        <v>104</v>
      </c>
      <c r="AX107" s="14">
        <f t="shared" si="115"/>
        <v>66438.994387912433</v>
      </c>
      <c r="AY107" s="15">
        <f t="shared" si="88"/>
        <v>10</v>
      </c>
      <c r="AZ107" s="14">
        <f t="shared" si="89"/>
        <v>1040</v>
      </c>
      <c r="BA107" s="14">
        <f t="shared" si="90"/>
        <v>66428.994387912433</v>
      </c>
      <c r="BB107" s="15">
        <f t="shared" si="77"/>
        <v>387.50246726282256</v>
      </c>
      <c r="BC107" s="14">
        <f t="shared" si="91"/>
        <v>18656.611402676201</v>
      </c>
      <c r="BD107" s="14">
        <f t="shared" si="92"/>
        <v>66816.496855175254</v>
      </c>
      <c r="BE107" s="14">
        <f>BD107-$AX$100-SUM($N$101:N107)</f>
        <v>2879.1664158291533</v>
      </c>
      <c r="BF107" s="15">
        <f t="shared" si="78"/>
        <v>547.04161900753911</v>
      </c>
      <c r="BG107" s="34">
        <f t="shared" si="93"/>
        <v>66269.45523616772</v>
      </c>
      <c r="BH107" s="32">
        <f t="shared" si="71"/>
        <v>4906.945226269745</v>
      </c>
    </row>
    <row r="108" spans="1:6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5"/>
      <c r="M108" s="12">
        <v>105</v>
      </c>
      <c r="N108" s="15">
        <f t="shared" si="112"/>
        <v>500</v>
      </c>
      <c r="O108" s="15">
        <f t="shared" si="94"/>
        <v>52500</v>
      </c>
      <c r="P108" s="15">
        <f t="shared" si="72"/>
        <v>0</v>
      </c>
      <c r="Q108" s="15">
        <f t="shared" si="79"/>
        <v>0</v>
      </c>
      <c r="R108" s="14">
        <f t="shared" si="80"/>
        <v>64058.654333207378</v>
      </c>
      <c r="S108" s="15">
        <f t="shared" si="95"/>
        <v>373.67548361037643</v>
      </c>
      <c r="T108" s="15">
        <f t="shared" si="81"/>
        <v>18416.861066435089</v>
      </c>
      <c r="U108" s="15">
        <f t="shared" si="96"/>
        <v>64432.329816817757</v>
      </c>
      <c r="V108" s="15">
        <f t="shared" si="113"/>
        <v>10</v>
      </c>
      <c r="W108" s="15">
        <f t="shared" si="97"/>
        <v>1050</v>
      </c>
      <c r="X108" s="15">
        <f t="shared" si="98"/>
        <v>5.369360818068146</v>
      </c>
      <c r="Y108" s="14">
        <f t="shared" si="99"/>
        <v>264.63275365699002</v>
      </c>
      <c r="Z108" s="15">
        <f t="shared" si="100"/>
        <v>107.38721636136293</v>
      </c>
      <c r="AA108" s="14">
        <f t="shared" si="101"/>
        <v>5292.6550731397992</v>
      </c>
      <c r="AB108" s="15">
        <f t="shared" si="102"/>
        <v>64309.573239638325</v>
      </c>
      <c r="AC108" s="15">
        <f t="shared" si="65"/>
        <v>6607.287826796789</v>
      </c>
      <c r="AD108" s="20">
        <f t="shared" si="66"/>
        <v>0.12585310146279599</v>
      </c>
      <c r="AE108" s="28"/>
      <c r="AF108" s="14">
        <f t="shared" si="114"/>
        <v>0</v>
      </c>
      <c r="AG108" s="14">
        <f t="shared" si="67"/>
        <v>6607.287826796789</v>
      </c>
      <c r="AH108" s="26">
        <f t="shared" si="68"/>
        <v>0.12585310146279599</v>
      </c>
      <c r="AI108" s="29">
        <f t="shared" si="73"/>
        <v>11809.573239638325</v>
      </c>
      <c r="AJ108" s="29">
        <f t="shared" si="74"/>
        <v>2243.8189155312816</v>
      </c>
      <c r="AK108" s="81">
        <f t="shared" si="75"/>
        <v>62065.754324107045</v>
      </c>
      <c r="AL108" s="28">
        <v>105</v>
      </c>
      <c r="AM108" s="14">
        <f t="shared" si="76"/>
        <v>70717.657841923996</v>
      </c>
      <c r="AN108" s="15">
        <f t="shared" si="82"/>
        <v>10</v>
      </c>
      <c r="AO108" s="15">
        <f t="shared" si="83"/>
        <v>1050</v>
      </c>
      <c r="AP108" s="15">
        <f t="shared" si="84"/>
        <v>70707.657841923996</v>
      </c>
      <c r="AQ108" s="15">
        <f t="shared" si="85"/>
        <v>412.46133741122338</v>
      </c>
      <c r="AR108" s="15">
        <f t="shared" si="103"/>
        <v>19670.119179335237</v>
      </c>
      <c r="AS108" s="15">
        <f t="shared" si="86"/>
        <v>71120.119179335219</v>
      </c>
      <c r="AT108" s="15">
        <f t="shared" si="69"/>
        <v>3537.8226440736917</v>
      </c>
      <c r="AU108" s="85">
        <f t="shared" si="87"/>
        <v>67582.296535261528</v>
      </c>
      <c r="AV108" s="32">
        <f t="shared" si="70"/>
        <v>5516.5422111544831</v>
      </c>
      <c r="AW108" s="36">
        <v>105</v>
      </c>
      <c r="AX108" s="14">
        <f t="shared" si="115"/>
        <v>67316.496855175254</v>
      </c>
      <c r="AY108" s="15">
        <f t="shared" si="88"/>
        <v>10</v>
      </c>
      <c r="AZ108" s="14">
        <f t="shared" si="89"/>
        <v>1050</v>
      </c>
      <c r="BA108" s="14">
        <f t="shared" si="90"/>
        <v>67306.496855175254</v>
      </c>
      <c r="BB108" s="15">
        <f t="shared" si="77"/>
        <v>392.62123165518898</v>
      </c>
      <c r="BC108" s="14">
        <f t="shared" si="91"/>
        <v>19049.232634331391</v>
      </c>
      <c r="BD108" s="14">
        <f t="shared" si="92"/>
        <v>67699.118086830436</v>
      </c>
      <c r="BE108" s="14">
        <f>BD108-$AX$100-SUM($N$101:N108)</f>
        <v>3261.787647484336</v>
      </c>
      <c r="BF108" s="15">
        <f t="shared" si="78"/>
        <v>619.73965302202384</v>
      </c>
      <c r="BG108" s="34">
        <f t="shared" si="93"/>
        <v>67079.378433808408</v>
      </c>
      <c r="BH108" s="32">
        <f t="shared" si="71"/>
        <v>5013.6241097013626</v>
      </c>
    </row>
    <row r="109" spans="1:6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5"/>
      <c r="M109" s="12">
        <v>106</v>
      </c>
      <c r="N109" s="15">
        <f t="shared" si="112"/>
        <v>500</v>
      </c>
      <c r="O109" s="15">
        <f t="shared" si="94"/>
        <v>53000</v>
      </c>
      <c r="P109" s="15">
        <f t="shared" si="72"/>
        <v>0</v>
      </c>
      <c r="Q109" s="15">
        <f t="shared" si="79"/>
        <v>0</v>
      </c>
      <c r="R109" s="14">
        <f t="shared" si="80"/>
        <v>64809.573239638325</v>
      </c>
      <c r="S109" s="15">
        <f t="shared" si="95"/>
        <v>378.05584389789027</v>
      </c>
      <c r="T109" s="15">
        <f t="shared" si="81"/>
        <v>18794.91691033298</v>
      </c>
      <c r="U109" s="15">
        <f t="shared" si="96"/>
        <v>65187.629083536216</v>
      </c>
      <c r="V109" s="15">
        <f t="shared" si="113"/>
        <v>10</v>
      </c>
      <c r="W109" s="15">
        <f t="shared" si="97"/>
        <v>1060</v>
      </c>
      <c r="X109" s="15">
        <f t="shared" si="98"/>
        <v>5.4323024236280189</v>
      </c>
      <c r="Y109" s="14">
        <f t="shared" si="99"/>
        <v>270.06505608061804</v>
      </c>
      <c r="Z109" s="15">
        <f t="shared" si="100"/>
        <v>108.64604847256037</v>
      </c>
      <c r="AA109" s="14">
        <f t="shared" si="101"/>
        <v>5401.3011216123596</v>
      </c>
      <c r="AB109" s="15">
        <f t="shared" si="102"/>
        <v>65063.550732640026</v>
      </c>
      <c r="AC109" s="15">
        <f t="shared" si="65"/>
        <v>6731.3661776929775</v>
      </c>
      <c r="AD109" s="20">
        <f t="shared" si="66"/>
        <v>0.12700690901307504</v>
      </c>
      <c r="AE109" s="28"/>
      <c r="AF109" s="14">
        <f t="shared" si="114"/>
        <v>0</v>
      </c>
      <c r="AG109" s="14">
        <f t="shared" si="67"/>
        <v>6731.3661776929775</v>
      </c>
      <c r="AH109" s="26">
        <f t="shared" si="68"/>
        <v>0.12700690901307504</v>
      </c>
      <c r="AI109" s="29">
        <f t="shared" si="73"/>
        <v>12063.550732640026</v>
      </c>
      <c r="AJ109" s="29">
        <f t="shared" si="74"/>
        <v>2292.0746392016049</v>
      </c>
      <c r="AK109" s="81">
        <f t="shared" si="75"/>
        <v>62771.476093438418</v>
      </c>
      <c r="AL109" s="28">
        <v>106</v>
      </c>
      <c r="AM109" s="14">
        <f t="shared" si="76"/>
        <v>71620.119179335219</v>
      </c>
      <c r="AN109" s="15">
        <f t="shared" si="82"/>
        <v>10</v>
      </c>
      <c r="AO109" s="15">
        <f t="shared" si="83"/>
        <v>1060</v>
      </c>
      <c r="AP109" s="15">
        <f t="shared" si="84"/>
        <v>71610.119179335219</v>
      </c>
      <c r="AQ109" s="15">
        <f t="shared" si="85"/>
        <v>417.72569521278882</v>
      </c>
      <c r="AR109" s="15">
        <f t="shared" si="103"/>
        <v>20087.844874548027</v>
      </c>
      <c r="AS109" s="15">
        <f t="shared" si="86"/>
        <v>72027.844874548013</v>
      </c>
      <c r="AT109" s="15">
        <f t="shared" si="69"/>
        <v>3615.2905261641226</v>
      </c>
      <c r="AU109" s="85">
        <f t="shared" si="87"/>
        <v>68412.554348383885</v>
      </c>
      <c r="AV109" s="32">
        <f t="shared" si="70"/>
        <v>5641.0782549454671</v>
      </c>
      <c r="AW109" s="36">
        <v>106</v>
      </c>
      <c r="AX109" s="14">
        <f t="shared" si="115"/>
        <v>68199.118086830436</v>
      </c>
      <c r="AY109" s="15">
        <f t="shared" si="88"/>
        <v>10</v>
      </c>
      <c r="AZ109" s="14">
        <f t="shared" si="89"/>
        <v>1060</v>
      </c>
      <c r="BA109" s="14">
        <f t="shared" si="90"/>
        <v>68189.118086830436</v>
      </c>
      <c r="BB109" s="15">
        <f t="shared" si="77"/>
        <v>397.76985550651096</v>
      </c>
      <c r="BC109" s="14">
        <f t="shared" si="91"/>
        <v>19447.002489837902</v>
      </c>
      <c r="BD109" s="14">
        <f t="shared" si="92"/>
        <v>68586.887942336951</v>
      </c>
      <c r="BE109" s="14">
        <f>BD109-$AX$100-SUM($N$101:N109)</f>
        <v>3649.5575029908505</v>
      </c>
      <c r="BF109" s="15">
        <f t="shared" si="78"/>
        <v>693.41592556826163</v>
      </c>
      <c r="BG109" s="34">
        <f t="shared" si="93"/>
        <v>67893.47201676869</v>
      </c>
      <c r="BH109" s="32">
        <f t="shared" si="71"/>
        <v>5121.9959233302725</v>
      </c>
    </row>
    <row r="110" spans="1:6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5"/>
      <c r="M110" s="12">
        <v>107</v>
      </c>
      <c r="N110" s="15">
        <f t="shared" si="112"/>
        <v>500</v>
      </c>
      <c r="O110" s="15">
        <f t="shared" si="94"/>
        <v>53500</v>
      </c>
      <c r="P110" s="15">
        <f t="shared" si="72"/>
        <v>0</v>
      </c>
      <c r="Q110" s="15">
        <f t="shared" si="79"/>
        <v>0</v>
      </c>
      <c r="R110" s="14">
        <f t="shared" si="80"/>
        <v>65563.550732640026</v>
      </c>
      <c r="S110" s="15">
        <f t="shared" si="95"/>
        <v>382.45404594040019</v>
      </c>
      <c r="T110" s="15">
        <f t="shared" si="81"/>
        <v>19177.370956273382</v>
      </c>
      <c r="U110" s="15">
        <f t="shared" si="96"/>
        <v>65946.00477858042</v>
      </c>
      <c r="V110" s="15">
        <f t="shared" si="113"/>
        <v>10</v>
      </c>
      <c r="W110" s="15">
        <f t="shared" si="97"/>
        <v>1070</v>
      </c>
      <c r="X110" s="15">
        <f t="shared" si="98"/>
        <v>5.495500398215035</v>
      </c>
      <c r="Y110" s="14">
        <f t="shared" si="99"/>
        <v>275.56055647883306</v>
      </c>
      <c r="Z110" s="15">
        <f t="shared" si="100"/>
        <v>109.9100079643007</v>
      </c>
      <c r="AA110" s="14">
        <f t="shared" si="101"/>
        <v>5511.2111295766599</v>
      </c>
      <c r="AB110" s="15">
        <f t="shared" si="102"/>
        <v>65820.599270217906</v>
      </c>
      <c r="AC110" s="15">
        <f t="shared" si="65"/>
        <v>6856.7716860554929</v>
      </c>
      <c r="AD110" s="20">
        <f t="shared" si="66"/>
        <v>0.12816395674870079</v>
      </c>
      <c r="AE110" s="28"/>
      <c r="AF110" s="14">
        <f t="shared" si="114"/>
        <v>0</v>
      </c>
      <c r="AG110" s="14">
        <f t="shared" si="67"/>
        <v>6856.7716860554929</v>
      </c>
      <c r="AH110" s="26">
        <f t="shared" si="68"/>
        <v>0.12816395674870079</v>
      </c>
      <c r="AI110" s="29">
        <f t="shared" si="73"/>
        <v>12320.599270217906</v>
      </c>
      <c r="AJ110" s="29">
        <f t="shared" si="74"/>
        <v>2340.9138613414025</v>
      </c>
      <c r="AK110" s="81">
        <f t="shared" si="75"/>
        <v>63479.685408876503</v>
      </c>
      <c r="AL110" s="28">
        <v>107</v>
      </c>
      <c r="AM110" s="14">
        <f t="shared" si="76"/>
        <v>72527.844874548013</v>
      </c>
      <c r="AN110" s="15">
        <f t="shared" si="82"/>
        <v>10</v>
      </c>
      <c r="AO110" s="15">
        <f t="shared" si="83"/>
        <v>1070</v>
      </c>
      <c r="AP110" s="15">
        <f t="shared" si="84"/>
        <v>72517.844874548013</v>
      </c>
      <c r="AQ110" s="15">
        <f t="shared" si="85"/>
        <v>423.02076176819679</v>
      </c>
      <c r="AR110" s="15">
        <f t="shared" si="103"/>
        <v>20510.865636316223</v>
      </c>
      <c r="AS110" s="15">
        <f t="shared" si="86"/>
        <v>72940.865636316215</v>
      </c>
      <c r="AT110" s="15">
        <f t="shared" si="69"/>
        <v>3693.7644709000811</v>
      </c>
      <c r="AU110" s="85">
        <f t="shared" si="87"/>
        <v>69247.101165416141</v>
      </c>
      <c r="AV110" s="32">
        <f t="shared" si="70"/>
        <v>5767.4157565396381</v>
      </c>
      <c r="AW110" s="36">
        <v>107</v>
      </c>
      <c r="AX110" s="14">
        <f t="shared" si="115"/>
        <v>69086.887942336951</v>
      </c>
      <c r="AY110" s="15">
        <f t="shared" si="88"/>
        <v>10</v>
      </c>
      <c r="AZ110" s="14">
        <f t="shared" si="89"/>
        <v>1070</v>
      </c>
      <c r="BA110" s="14">
        <f t="shared" si="90"/>
        <v>69076.887942336951</v>
      </c>
      <c r="BB110" s="15">
        <f t="shared" si="77"/>
        <v>402.94851299696558</v>
      </c>
      <c r="BC110" s="14">
        <f t="shared" si="91"/>
        <v>19849.951002834867</v>
      </c>
      <c r="BD110" s="14">
        <f t="shared" si="92"/>
        <v>69479.83645533392</v>
      </c>
      <c r="BE110" s="14">
        <f>BD110-$AX$100-SUM($N$101:N110)</f>
        <v>4042.5060159878194</v>
      </c>
      <c r="BF110" s="15">
        <f t="shared" si="78"/>
        <v>768.07614303768571</v>
      </c>
      <c r="BG110" s="34">
        <f t="shared" si="93"/>
        <v>68711.760312296232</v>
      </c>
      <c r="BH110" s="32">
        <f t="shared" si="71"/>
        <v>5232.0749034197288</v>
      </c>
    </row>
    <row r="111" spans="1:6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5"/>
      <c r="M111" s="12">
        <v>108</v>
      </c>
      <c r="N111" s="15">
        <f t="shared" si="112"/>
        <v>500</v>
      </c>
      <c r="O111" s="15">
        <f t="shared" si="94"/>
        <v>54000</v>
      </c>
      <c r="P111" s="15">
        <f t="shared" si="72"/>
        <v>0</v>
      </c>
      <c r="Q111" s="15">
        <f t="shared" si="79"/>
        <v>0</v>
      </c>
      <c r="R111" s="14">
        <f t="shared" si="80"/>
        <v>66320.599270217906</v>
      </c>
      <c r="S111" s="15">
        <f t="shared" si="95"/>
        <v>386.87016240960452</v>
      </c>
      <c r="T111" s="15">
        <f t="shared" si="81"/>
        <v>19564.241118682985</v>
      </c>
      <c r="U111" s="15">
        <f t="shared" si="96"/>
        <v>66707.469432627506</v>
      </c>
      <c r="V111" s="15">
        <f t="shared" si="113"/>
        <v>10</v>
      </c>
      <c r="W111" s="15">
        <f t="shared" si="97"/>
        <v>1080</v>
      </c>
      <c r="X111" s="15">
        <f t="shared" si="98"/>
        <v>5.5589557860522918</v>
      </c>
      <c r="Y111" s="14">
        <f t="shared" si="99"/>
        <v>281.11951226488537</v>
      </c>
      <c r="Z111" s="15">
        <f t="shared" si="100"/>
        <v>111.17911572104585</v>
      </c>
      <c r="AA111" s="14">
        <f t="shared" si="101"/>
        <v>5622.3902452977054</v>
      </c>
      <c r="AB111" s="15">
        <f t="shared" si="102"/>
        <v>66580.731361120415</v>
      </c>
      <c r="AC111" s="15">
        <f t="shared" si="65"/>
        <v>6983.5097575625905</v>
      </c>
      <c r="AD111" s="20">
        <f t="shared" si="66"/>
        <v>0.1293242547696776</v>
      </c>
      <c r="AE111" s="28"/>
      <c r="AF111" s="14">
        <f t="shared" si="114"/>
        <v>0</v>
      </c>
      <c r="AG111" s="14">
        <f t="shared" si="67"/>
        <v>6983.5097575625905</v>
      </c>
      <c r="AH111" s="26">
        <f t="shared" si="68"/>
        <v>0.1293242547696776</v>
      </c>
      <c r="AI111" s="29">
        <f t="shared" si="73"/>
        <v>12580.731361120415</v>
      </c>
      <c r="AJ111" s="29">
        <f t="shared" si="74"/>
        <v>2390.3389586128787</v>
      </c>
      <c r="AK111" s="81">
        <f t="shared" si="75"/>
        <v>64190.392402507539</v>
      </c>
      <c r="AL111" s="28">
        <v>108</v>
      </c>
      <c r="AM111" s="14">
        <f t="shared" si="76"/>
        <v>73440.865636316215</v>
      </c>
      <c r="AN111" s="15">
        <f t="shared" si="82"/>
        <v>10</v>
      </c>
      <c r="AO111" s="15">
        <f t="shared" si="83"/>
        <v>1080</v>
      </c>
      <c r="AP111" s="15">
        <f t="shared" si="84"/>
        <v>73430.865636316215</v>
      </c>
      <c r="AQ111" s="15">
        <f t="shared" si="85"/>
        <v>428.34671621184458</v>
      </c>
      <c r="AR111" s="15">
        <f t="shared" si="103"/>
        <v>20939.212352528066</v>
      </c>
      <c r="AS111" s="15">
        <f t="shared" si="86"/>
        <v>73859.212352528062</v>
      </c>
      <c r="AT111" s="15">
        <f t="shared" si="69"/>
        <v>3773.2503469803319</v>
      </c>
      <c r="AU111" s="85">
        <f t="shared" si="87"/>
        <v>70085.962005547728</v>
      </c>
      <c r="AV111" s="32">
        <f t="shared" si="70"/>
        <v>5895.5696030401887</v>
      </c>
      <c r="AW111" s="36">
        <v>108</v>
      </c>
      <c r="AX111" s="14">
        <f t="shared" si="115"/>
        <v>69979.83645533392</v>
      </c>
      <c r="AY111" s="15">
        <f t="shared" si="88"/>
        <v>10</v>
      </c>
      <c r="AZ111" s="14">
        <f t="shared" si="89"/>
        <v>1080</v>
      </c>
      <c r="BA111" s="14">
        <f t="shared" si="90"/>
        <v>69969.83645533392</v>
      </c>
      <c r="BB111" s="15">
        <f t="shared" si="77"/>
        <v>408.15737932278125</v>
      </c>
      <c r="BC111" s="14">
        <f t="shared" si="91"/>
        <v>20258.108382157647</v>
      </c>
      <c r="BD111" s="14">
        <f t="shared" si="92"/>
        <v>70377.993834656707</v>
      </c>
      <c r="BE111" s="14">
        <f>BD111-$AX$100-SUM($N$101:N111)</f>
        <v>4440.6633953106066</v>
      </c>
      <c r="BF111" s="15">
        <f t="shared" si="78"/>
        <v>843.72604510901522</v>
      </c>
      <c r="BG111" s="34">
        <f t="shared" si="93"/>
        <v>69534.267789547695</v>
      </c>
      <c r="BH111" s="32">
        <f t="shared" si="71"/>
        <v>5343.8753870401561</v>
      </c>
    </row>
    <row r="112" spans="1:6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5" t="s">
        <v>66</v>
      </c>
      <c r="M112" s="16">
        <v>109</v>
      </c>
      <c r="N112" s="17">
        <f t="shared" ref="N112:N123" si="116">$N$100*(1+$K$8)</f>
        <v>500</v>
      </c>
      <c r="O112" s="17">
        <f t="shared" si="94"/>
        <v>54500</v>
      </c>
      <c r="P112" s="17">
        <f t="shared" si="72"/>
        <v>0</v>
      </c>
      <c r="Q112" s="17">
        <f t="shared" si="79"/>
        <v>0</v>
      </c>
      <c r="R112" s="17">
        <f t="shared" si="80"/>
        <v>67080.731361120415</v>
      </c>
      <c r="S112" s="17">
        <f t="shared" si="95"/>
        <v>391.30426627320247</v>
      </c>
      <c r="T112" s="17">
        <f t="shared" si="81"/>
        <v>19955.545384956189</v>
      </c>
      <c r="U112" s="17">
        <f t="shared" si="96"/>
        <v>67472.03562739362</v>
      </c>
      <c r="V112" s="17">
        <f t="shared" ref="V112:V123" si="117">$V$100*(1+$K$14)</f>
        <v>10</v>
      </c>
      <c r="W112" s="17">
        <f t="shared" si="97"/>
        <v>1090</v>
      </c>
      <c r="X112" s="17">
        <f t="shared" si="98"/>
        <v>5.622669635616135</v>
      </c>
      <c r="Y112" s="17">
        <f t="shared" si="99"/>
        <v>286.74218190050152</v>
      </c>
      <c r="Z112" s="17">
        <f t="shared" si="100"/>
        <v>112.45339271232271</v>
      </c>
      <c r="AA112" s="17">
        <f t="shared" si="101"/>
        <v>5734.8436380100284</v>
      </c>
      <c r="AB112" s="17">
        <f t="shared" si="102"/>
        <v>67343.959565045676</v>
      </c>
      <c r="AC112" s="17">
        <f t="shared" si="65"/>
        <v>7111.5858199105296</v>
      </c>
      <c r="AD112" s="19">
        <f t="shared" si="66"/>
        <v>0.1304878132093675</v>
      </c>
      <c r="AE112" s="28"/>
      <c r="AF112" s="25">
        <f>AB112*$K$32</f>
        <v>0</v>
      </c>
      <c r="AG112" s="14">
        <f t="shared" si="67"/>
        <v>7111.5858199105296</v>
      </c>
      <c r="AH112" s="26">
        <f t="shared" si="68"/>
        <v>0.1304878132093675</v>
      </c>
      <c r="AI112" s="29">
        <f t="shared" si="73"/>
        <v>12843.959565045676</v>
      </c>
      <c r="AJ112" s="29">
        <f t="shared" si="74"/>
        <v>2440.3523173586786</v>
      </c>
      <c r="AK112" s="81">
        <f t="shared" si="75"/>
        <v>64903.607247686996</v>
      </c>
      <c r="AL112" s="28">
        <v>109</v>
      </c>
      <c r="AM112" s="14">
        <f t="shared" si="76"/>
        <v>74359.212352528062</v>
      </c>
      <c r="AN112" s="15">
        <f t="shared" si="82"/>
        <v>10</v>
      </c>
      <c r="AO112" s="15">
        <f t="shared" si="83"/>
        <v>1090</v>
      </c>
      <c r="AP112" s="15">
        <f t="shared" si="84"/>
        <v>74349.212352528062</v>
      </c>
      <c r="AQ112" s="15">
        <f t="shared" si="85"/>
        <v>433.70373872308045</v>
      </c>
      <c r="AR112" s="15">
        <f t="shared" si="103"/>
        <v>21372.916091251147</v>
      </c>
      <c r="AS112" s="15">
        <f t="shared" si="86"/>
        <v>74782.916091251143</v>
      </c>
      <c r="AT112" s="15">
        <f t="shared" si="69"/>
        <v>3853.7540573377173</v>
      </c>
      <c r="AU112" s="85">
        <f t="shared" si="87"/>
        <v>70929.162033913424</v>
      </c>
      <c r="AV112" s="17">
        <f t="shared" si="70"/>
        <v>6025.5547862264284</v>
      </c>
      <c r="AW112" s="36">
        <v>109</v>
      </c>
      <c r="AX112" s="25">
        <f>N112+BD111-BF111</f>
        <v>70034.267789547695</v>
      </c>
      <c r="AY112" s="15">
        <f t="shared" si="88"/>
        <v>10</v>
      </c>
      <c r="AZ112" s="14">
        <f t="shared" si="89"/>
        <v>1090</v>
      </c>
      <c r="BA112" s="14">
        <f t="shared" si="90"/>
        <v>70024.267789547695</v>
      </c>
      <c r="BB112" s="15">
        <f t="shared" si="77"/>
        <v>408.47489543902822</v>
      </c>
      <c r="BC112" s="14">
        <f t="shared" si="91"/>
        <v>20666.583277596674</v>
      </c>
      <c r="BD112" s="14">
        <f t="shared" si="92"/>
        <v>70432.742684986719</v>
      </c>
      <c r="BE112" s="25">
        <f>BD112-AX112</f>
        <v>398.47489543902338</v>
      </c>
      <c r="BF112" s="15">
        <f t="shared" si="78"/>
        <v>75.710230133414441</v>
      </c>
      <c r="BG112" s="34">
        <f t="shared" si="93"/>
        <v>70357.03245485331</v>
      </c>
      <c r="BH112" s="32">
        <f t="shared" si="71"/>
        <v>5453.4252071663141</v>
      </c>
    </row>
    <row r="113" spans="1:6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5"/>
      <c r="M113" s="12">
        <v>110</v>
      </c>
      <c r="N113" s="15">
        <f t="shared" si="116"/>
        <v>500</v>
      </c>
      <c r="O113" s="15">
        <f t="shared" si="94"/>
        <v>55000</v>
      </c>
      <c r="P113" s="15">
        <f t="shared" si="72"/>
        <v>0</v>
      </c>
      <c r="Q113" s="15">
        <f t="shared" si="79"/>
        <v>0</v>
      </c>
      <c r="R113" s="14">
        <f t="shared" si="80"/>
        <v>67843.959565045676</v>
      </c>
      <c r="S113" s="15">
        <f t="shared" si="95"/>
        <v>395.75643079609978</v>
      </c>
      <c r="T113" s="15">
        <f t="shared" si="81"/>
        <v>20351.301815752289</v>
      </c>
      <c r="U113" s="15">
        <f t="shared" si="96"/>
        <v>68239.715995841776</v>
      </c>
      <c r="V113" s="15">
        <f t="shared" si="117"/>
        <v>10</v>
      </c>
      <c r="W113" s="15">
        <f t="shared" si="97"/>
        <v>1100</v>
      </c>
      <c r="X113" s="15">
        <f t="shared" si="98"/>
        <v>5.6866429996534817</v>
      </c>
      <c r="Y113" s="14">
        <f t="shared" si="99"/>
        <v>292.42882490015501</v>
      </c>
      <c r="Z113" s="15">
        <f t="shared" si="100"/>
        <v>113.73285999306964</v>
      </c>
      <c r="AA113" s="14">
        <f t="shared" si="101"/>
        <v>5848.5764980030981</v>
      </c>
      <c r="AB113" s="15">
        <f t="shared" si="102"/>
        <v>68110.296492849055</v>
      </c>
      <c r="AC113" s="15">
        <f t="shared" si="65"/>
        <v>7241.0053229032528</v>
      </c>
      <c r="AD113" s="20">
        <f t="shared" si="66"/>
        <v>0.1316546422346046</v>
      </c>
      <c r="AE113" s="28"/>
      <c r="AF113" s="14">
        <f t="shared" ref="AF113:AF123" si="118">AB113*$K$32</f>
        <v>0</v>
      </c>
      <c r="AG113" s="14">
        <f t="shared" si="67"/>
        <v>7241.0053229032528</v>
      </c>
      <c r="AH113" s="26">
        <f t="shared" si="68"/>
        <v>0.1316546422346046</v>
      </c>
      <c r="AI113" s="29">
        <f t="shared" si="73"/>
        <v>13110.296492849055</v>
      </c>
      <c r="AJ113" s="29">
        <f t="shared" si="74"/>
        <v>2490.9563336413203</v>
      </c>
      <c r="AK113" s="81">
        <f t="shared" si="75"/>
        <v>65619.340159207728</v>
      </c>
      <c r="AL113" s="28">
        <v>110</v>
      </c>
      <c r="AM113" s="14">
        <f t="shared" si="76"/>
        <v>75282.916091251143</v>
      </c>
      <c r="AN113" s="15">
        <f t="shared" si="82"/>
        <v>10</v>
      </c>
      <c r="AO113" s="15">
        <f t="shared" si="83"/>
        <v>1100</v>
      </c>
      <c r="AP113" s="15">
        <f t="shared" si="84"/>
        <v>75272.916091251143</v>
      </c>
      <c r="AQ113" s="15">
        <f t="shared" si="85"/>
        <v>439.09201053229839</v>
      </c>
      <c r="AR113" s="15">
        <f t="shared" si="103"/>
        <v>21812.008101783445</v>
      </c>
      <c r="AS113" s="15">
        <f t="shared" si="86"/>
        <v>75712.008101783445</v>
      </c>
      <c r="AT113" s="15">
        <f t="shared" si="69"/>
        <v>3935.2815393388546</v>
      </c>
      <c r="AU113" s="85">
        <f t="shared" si="87"/>
        <v>71776.726562444586</v>
      </c>
      <c r="AV113" s="32">
        <f t="shared" si="70"/>
        <v>6157.3864032368583</v>
      </c>
      <c r="AW113" s="36">
        <v>110</v>
      </c>
      <c r="AX113" s="14">
        <f t="shared" ref="AX113:AX123" si="119">N113+BD112</f>
        <v>70932.742684986719</v>
      </c>
      <c r="AY113" s="15">
        <f t="shared" si="88"/>
        <v>10</v>
      </c>
      <c r="AZ113" s="14">
        <f t="shared" si="89"/>
        <v>1100</v>
      </c>
      <c r="BA113" s="14">
        <f t="shared" si="90"/>
        <v>70922.742684986719</v>
      </c>
      <c r="BB113" s="15">
        <f t="shared" si="77"/>
        <v>413.71599899575591</v>
      </c>
      <c r="BC113" s="14">
        <f t="shared" si="91"/>
        <v>21080.299276592428</v>
      </c>
      <c r="BD113" s="14">
        <f t="shared" si="92"/>
        <v>71336.458683982477</v>
      </c>
      <c r="BE113" s="87">
        <f>BD113-AX112-N113</f>
        <v>802.19089443478151</v>
      </c>
      <c r="BF113" s="15">
        <f t="shared" si="78"/>
        <v>152.41626994260849</v>
      </c>
      <c r="BG113" s="34">
        <f t="shared" si="93"/>
        <v>71184.042414039868</v>
      </c>
      <c r="BH113" s="32">
        <f t="shared" si="71"/>
        <v>5564.7022548321402</v>
      </c>
    </row>
    <row r="114" spans="1:6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5"/>
      <c r="M114" s="12">
        <v>111</v>
      </c>
      <c r="N114" s="15">
        <f t="shared" si="116"/>
        <v>500</v>
      </c>
      <c r="O114" s="15">
        <f t="shared" si="94"/>
        <v>55500</v>
      </c>
      <c r="P114" s="15">
        <f t="shared" si="72"/>
        <v>0</v>
      </c>
      <c r="Q114" s="15">
        <f t="shared" si="79"/>
        <v>0</v>
      </c>
      <c r="R114" s="14">
        <f t="shared" si="80"/>
        <v>68610.296492849055</v>
      </c>
      <c r="S114" s="15">
        <f t="shared" si="95"/>
        <v>400.22672954161953</v>
      </c>
      <c r="T114" s="15">
        <f t="shared" si="81"/>
        <v>20751.52854529391</v>
      </c>
      <c r="U114" s="15">
        <f t="shared" si="96"/>
        <v>69010.523222390679</v>
      </c>
      <c r="V114" s="15">
        <f t="shared" si="117"/>
        <v>10</v>
      </c>
      <c r="W114" s="15">
        <f t="shared" si="97"/>
        <v>1110</v>
      </c>
      <c r="X114" s="15">
        <f t="shared" si="98"/>
        <v>5.7508769351992228</v>
      </c>
      <c r="Y114" s="14">
        <f t="shared" si="99"/>
        <v>298.17970183535425</v>
      </c>
      <c r="Z114" s="15">
        <f t="shared" si="100"/>
        <v>115.01753870398447</v>
      </c>
      <c r="AA114" s="14">
        <f t="shared" si="101"/>
        <v>5963.5940367070825</v>
      </c>
      <c r="AB114" s="15">
        <f t="shared" si="102"/>
        <v>68879.754806751502</v>
      </c>
      <c r="AC114" s="15">
        <f t="shared" si="65"/>
        <v>7371.7737385424371</v>
      </c>
      <c r="AD114" s="20">
        <f t="shared" si="66"/>
        <v>0.13282475204580968</v>
      </c>
      <c r="AE114" s="28"/>
      <c r="AF114" s="14">
        <f t="shared" si="118"/>
        <v>0</v>
      </c>
      <c r="AG114" s="14">
        <f t="shared" si="67"/>
        <v>7371.7737385424371</v>
      </c>
      <c r="AH114" s="26">
        <f t="shared" si="68"/>
        <v>0.13282475204580968</v>
      </c>
      <c r="AI114" s="29">
        <f t="shared" si="73"/>
        <v>13379.754806751502</v>
      </c>
      <c r="AJ114" s="29">
        <f t="shared" si="74"/>
        <v>2542.1534132827856</v>
      </c>
      <c r="AK114" s="81">
        <f t="shared" si="75"/>
        <v>66337.601393468722</v>
      </c>
      <c r="AL114" s="28">
        <v>111</v>
      </c>
      <c r="AM114" s="14">
        <f t="shared" si="76"/>
        <v>76212.008101783445</v>
      </c>
      <c r="AN114" s="15">
        <f t="shared" si="82"/>
        <v>10</v>
      </c>
      <c r="AO114" s="15">
        <f t="shared" si="83"/>
        <v>1110</v>
      </c>
      <c r="AP114" s="15">
        <f t="shared" si="84"/>
        <v>76202.008101783445</v>
      </c>
      <c r="AQ114" s="15">
        <f t="shared" si="85"/>
        <v>444.5117139270701</v>
      </c>
      <c r="AR114" s="15">
        <f t="shared" si="103"/>
        <v>22256.519815710515</v>
      </c>
      <c r="AS114" s="15">
        <f t="shared" si="86"/>
        <v>76646.519815710519</v>
      </c>
      <c r="AT114" s="15">
        <f t="shared" si="69"/>
        <v>4017.8387649849988</v>
      </c>
      <c r="AU114" s="85">
        <f t="shared" si="87"/>
        <v>72628.681050725514</v>
      </c>
      <c r="AV114" s="32">
        <f t="shared" si="70"/>
        <v>6291.0796572567924</v>
      </c>
      <c r="AW114" s="36">
        <v>111</v>
      </c>
      <c r="AX114" s="14">
        <f t="shared" si="119"/>
        <v>71836.458683982477</v>
      </c>
      <c r="AY114" s="15">
        <f t="shared" si="88"/>
        <v>10</v>
      </c>
      <c r="AZ114" s="14">
        <f t="shared" si="89"/>
        <v>1110</v>
      </c>
      <c r="BA114" s="14">
        <f t="shared" si="90"/>
        <v>71826.458683982477</v>
      </c>
      <c r="BB114" s="15">
        <f t="shared" si="77"/>
        <v>418.98767565656448</v>
      </c>
      <c r="BC114" s="14">
        <f t="shared" si="91"/>
        <v>21499.286952248993</v>
      </c>
      <c r="BD114" s="14">
        <f t="shared" si="92"/>
        <v>72245.446359639041</v>
      </c>
      <c r="BE114" s="14">
        <f>BD114-$AX$112-SUM($N$113:N114)</f>
        <v>1211.178570091346</v>
      </c>
      <c r="BF114" s="15">
        <f t="shared" si="78"/>
        <v>230.12392831735576</v>
      </c>
      <c r="BG114" s="34">
        <f t="shared" si="93"/>
        <v>72015.322431321692</v>
      </c>
      <c r="BH114" s="32">
        <f t="shared" si="71"/>
        <v>5677.7210378529708</v>
      </c>
    </row>
    <row r="115" spans="1:6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5"/>
      <c r="M115" s="12">
        <v>112</v>
      </c>
      <c r="N115" s="15">
        <f t="shared" si="116"/>
        <v>500</v>
      </c>
      <c r="O115" s="15">
        <f t="shared" si="94"/>
        <v>56000</v>
      </c>
      <c r="P115" s="15">
        <f t="shared" si="72"/>
        <v>0</v>
      </c>
      <c r="Q115" s="15">
        <f t="shared" si="79"/>
        <v>0</v>
      </c>
      <c r="R115" s="14">
        <f t="shared" si="80"/>
        <v>69379.754806751502</v>
      </c>
      <c r="S115" s="15">
        <f t="shared" si="95"/>
        <v>404.71523637271713</v>
      </c>
      <c r="T115" s="15">
        <f t="shared" si="81"/>
        <v>21156.243781666628</v>
      </c>
      <c r="U115" s="15">
        <f t="shared" si="96"/>
        <v>69784.470043124224</v>
      </c>
      <c r="V115" s="15">
        <f t="shared" si="117"/>
        <v>10</v>
      </c>
      <c r="W115" s="15">
        <f t="shared" si="97"/>
        <v>1120</v>
      </c>
      <c r="X115" s="15">
        <f t="shared" si="98"/>
        <v>5.8153725035936858</v>
      </c>
      <c r="Y115" s="14">
        <f t="shared" si="99"/>
        <v>303.99507433894792</v>
      </c>
      <c r="Z115" s="15">
        <f t="shared" si="100"/>
        <v>116.30745007187372</v>
      </c>
      <c r="AA115" s="14">
        <f t="shared" si="101"/>
        <v>6079.9014867789565</v>
      </c>
      <c r="AB115" s="15">
        <f t="shared" si="102"/>
        <v>69652.347220548749</v>
      </c>
      <c r="AC115" s="15">
        <f t="shared" si="65"/>
        <v>7503.8965611179046</v>
      </c>
      <c r="AD115" s="20">
        <f t="shared" si="66"/>
        <v>0.13399815287710545</v>
      </c>
      <c r="AE115" s="28"/>
      <c r="AF115" s="14">
        <f t="shared" si="118"/>
        <v>0</v>
      </c>
      <c r="AG115" s="14">
        <f t="shared" si="67"/>
        <v>7503.8965611179046</v>
      </c>
      <c r="AH115" s="26">
        <f t="shared" si="68"/>
        <v>0.13399815287710545</v>
      </c>
      <c r="AI115" s="29">
        <f t="shared" si="73"/>
        <v>13652.347220548749</v>
      </c>
      <c r="AJ115" s="29">
        <f t="shared" si="74"/>
        <v>2593.9459719042625</v>
      </c>
      <c r="AK115" s="81">
        <f t="shared" si="75"/>
        <v>67058.401248644484</v>
      </c>
      <c r="AL115" s="28">
        <v>112</v>
      </c>
      <c r="AM115" s="14">
        <f t="shared" si="76"/>
        <v>77146.519815710519</v>
      </c>
      <c r="AN115" s="15">
        <f t="shared" si="82"/>
        <v>10</v>
      </c>
      <c r="AO115" s="15">
        <f t="shared" si="83"/>
        <v>1120</v>
      </c>
      <c r="AP115" s="15">
        <f t="shared" si="84"/>
        <v>77136.519815710519</v>
      </c>
      <c r="AQ115" s="15">
        <f t="shared" si="85"/>
        <v>449.96303225831139</v>
      </c>
      <c r="AR115" s="15">
        <f t="shared" si="103"/>
        <v>22706.482847968826</v>
      </c>
      <c r="AS115" s="15">
        <f t="shared" si="86"/>
        <v>77586.482847968829</v>
      </c>
      <c r="AT115" s="15">
        <f t="shared" si="69"/>
        <v>4101.4317411140773</v>
      </c>
      <c r="AU115" s="85">
        <f t="shared" si="87"/>
        <v>73485.051106854749</v>
      </c>
      <c r="AV115" s="32">
        <f t="shared" si="70"/>
        <v>6426.6498582102649</v>
      </c>
      <c r="AW115" s="36">
        <v>112</v>
      </c>
      <c r="AX115" s="14">
        <f t="shared" si="119"/>
        <v>72745.446359639041</v>
      </c>
      <c r="AY115" s="15">
        <f t="shared" si="88"/>
        <v>10</v>
      </c>
      <c r="AZ115" s="14">
        <f t="shared" si="89"/>
        <v>1120</v>
      </c>
      <c r="BA115" s="14">
        <f t="shared" si="90"/>
        <v>72735.446359639041</v>
      </c>
      <c r="BB115" s="15">
        <f t="shared" si="77"/>
        <v>424.29010376456108</v>
      </c>
      <c r="BC115" s="14">
        <f t="shared" si="91"/>
        <v>21923.577056013553</v>
      </c>
      <c r="BD115" s="14">
        <f t="shared" si="92"/>
        <v>73159.736463403606</v>
      </c>
      <c r="BE115" s="14">
        <f>BD115-$AX$112-SUM($N$113:N115)</f>
        <v>1625.4686738559103</v>
      </c>
      <c r="BF115" s="15">
        <f t="shared" si="78"/>
        <v>308.83904803262294</v>
      </c>
      <c r="BG115" s="34">
        <f t="shared" si="93"/>
        <v>72850.897415370986</v>
      </c>
      <c r="BH115" s="32">
        <f t="shared" si="71"/>
        <v>5792.4961667265015</v>
      </c>
    </row>
    <row r="116" spans="1:6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5"/>
      <c r="M116" s="12">
        <v>113</v>
      </c>
      <c r="N116" s="15">
        <f t="shared" si="116"/>
        <v>500</v>
      </c>
      <c r="O116" s="15">
        <f t="shared" si="94"/>
        <v>56500</v>
      </c>
      <c r="P116" s="15">
        <f t="shared" si="72"/>
        <v>0</v>
      </c>
      <c r="Q116" s="15">
        <f t="shared" si="79"/>
        <v>0</v>
      </c>
      <c r="R116" s="14">
        <f t="shared" si="80"/>
        <v>70152.347220548749</v>
      </c>
      <c r="S116" s="15">
        <f t="shared" si="95"/>
        <v>409.22202545320107</v>
      </c>
      <c r="T116" s="15">
        <f t="shared" si="81"/>
        <v>21565.465807119828</v>
      </c>
      <c r="U116" s="15">
        <f t="shared" si="96"/>
        <v>70561.569246001949</v>
      </c>
      <c r="V116" s="15">
        <f t="shared" si="117"/>
        <v>10</v>
      </c>
      <c r="W116" s="15">
        <f t="shared" si="97"/>
        <v>1130</v>
      </c>
      <c r="X116" s="15">
        <f t="shared" si="98"/>
        <v>5.8801307705001626</v>
      </c>
      <c r="Y116" s="14">
        <f t="shared" si="99"/>
        <v>309.87520510944807</v>
      </c>
      <c r="Z116" s="15">
        <f t="shared" si="100"/>
        <v>117.60261541000325</v>
      </c>
      <c r="AA116" s="14">
        <f t="shared" si="101"/>
        <v>6197.5041021889601</v>
      </c>
      <c r="AB116" s="15">
        <f t="shared" si="102"/>
        <v>70428.086499821453</v>
      </c>
      <c r="AC116" s="15">
        <f t="shared" si="65"/>
        <v>7637.3793072984081</v>
      </c>
      <c r="AD116" s="20">
        <f t="shared" si="66"/>
        <v>0.135174854996432</v>
      </c>
      <c r="AE116" s="28"/>
      <c r="AF116" s="14">
        <f t="shared" si="118"/>
        <v>0</v>
      </c>
      <c r="AG116" s="14">
        <f t="shared" si="67"/>
        <v>7637.3793072984081</v>
      </c>
      <c r="AH116" s="26">
        <f t="shared" si="68"/>
        <v>0.135174854996432</v>
      </c>
      <c r="AI116" s="29">
        <f t="shared" si="73"/>
        <v>13928.086499821453</v>
      </c>
      <c r="AJ116" s="29">
        <f t="shared" si="74"/>
        <v>2646.336434966076</v>
      </c>
      <c r="AK116" s="81">
        <f t="shared" si="75"/>
        <v>67781.750064855383</v>
      </c>
      <c r="AL116" s="28">
        <v>113</v>
      </c>
      <c r="AM116" s="14">
        <f t="shared" si="76"/>
        <v>78086.482847968829</v>
      </c>
      <c r="AN116" s="15">
        <f t="shared" si="82"/>
        <v>10</v>
      </c>
      <c r="AO116" s="15">
        <f t="shared" si="83"/>
        <v>1130</v>
      </c>
      <c r="AP116" s="15">
        <f t="shared" si="84"/>
        <v>78076.482847968829</v>
      </c>
      <c r="AQ116" s="15">
        <f t="shared" si="85"/>
        <v>455.44614994648487</v>
      </c>
      <c r="AR116" s="15">
        <f t="shared" si="103"/>
        <v>23161.928997915311</v>
      </c>
      <c r="AS116" s="15">
        <f t="shared" si="86"/>
        <v>78531.928997915311</v>
      </c>
      <c r="AT116" s="15">
        <f t="shared" si="69"/>
        <v>4186.0665096039093</v>
      </c>
      <c r="AU116" s="85">
        <f t="shared" si="87"/>
        <v>74345.862488311395</v>
      </c>
      <c r="AV116" s="32">
        <f t="shared" si="70"/>
        <v>6564.112423456012</v>
      </c>
      <c r="AW116" s="36">
        <v>113</v>
      </c>
      <c r="AX116" s="14">
        <f t="shared" si="119"/>
        <v>73659.736463403606</v>
      </c>
      <c r="AY116" s="15">
        <f t="shared" si="88"/>
        <v>10</v>
      </c>
      <c r="AZ116" s="14">
        <f t="shared" si="89"/>
        <v>1130</v>
      </c>
      <c r="BA116" s="14">
        <f t="shared" si="90"/>
        <v>73649.736463403606</v>
      </c>
      <c r="BB116" s="15">
        <f t="shared" si="77"/>
        <v>429.62346270318773</v>
      </c>
      <c r="BC116" s="14">
        <f t="shared" si="91"/>
        <v>22353.200518716741</v>
      </c>
      <c r="BD116" s="14">
        <f t="shared" si="92"/>
        <v>74079.359926106787</v>
      </c>
      <c r="BE116" s="14">
        <f>BD116-$AX$112-SUM($N$113:N116)</f>
        <v>2045.0921365590912</v>
      </c>
      <c r="BF116" s="15">
        <f t="shared" si="78"/>
        <v>388.5675059462273</v>
      </c>
      <c r="BG116" s="34">
        <f t="shared" si="93"/>
        <v>73690.792420160564</v>
      </c>
      <c r="BH116" s="32">
        <f t="shared" si="71"/>
        <v>5909.0423553051805</v>
      </c>
    </row>
    <row r="117" spans="1:6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5"/>
      <c r="M117" s="12">
        <v>114</v>
      </c>
      <c r="N117" s="15">
        <f t="shared" si="116"/>
        <v>500</v>
      </c>
      <c r="O117" s="15">
        <f t="shared" si="94"/>
        <v>57000</v>
      </c>
      <c r="P117" s="15">
        <f t="shared" si="72"/>
        <v>0</v>
      </c>
      <c r="Q117" s="15">
        <f t="shared" si="79"/>
        <v>0</v>
      </c>
      <c r="R117" s="14">
        <f t="shared" si="80"/>
        <v>70928.086499821453</v>
      </c>
      <c r="S117" s="15">
        <f t="shared" si="95"/>
        <v>413.74717124895852</v>
      </c>
      <c r="T117" s="15">
        <f t="shared" si="81"/>
        <v>21979.212978368785</v>
      </c>
      <c r="U117" s="15">
        <f t="shared" si="96"/>
        <v>71341.833671070417</v>
      </c>
      <c r="V117" s="15">
        <f t="shared" si="117"/>
        <v>10</v>
      </c>
      <c r="W117" s="15">
        <f t="shared" si="97"/>
        <v>1140</v>
      </c>
      <c r="X117" s="15">
        <f t="shared" si="98"/>
        <v>5.9451528059225351</v>
      </c>
      <c r="Y117" s="14">
        <f t="shared" si="99"/>
        <v>315.82035791537061</v>
      </c>
      <c r="Z117" s="15">
        <f t="shared" si="100"/>
        <v>118.90305611845071</v>
      </c>
      <c r="AA117" s="14">
        <f t="shared" si="101"/>
        <v>6316.407158307411</v>
      </c>
      <c r="AB117" s="15">
        <f t="shared" si="102"/>
        <v>71206.98546214604</v>
      </c>
      <c r="AC117" s="15">
        <f t="shared" si="65"/>
        <v>7772.2275162227816</v>
      </c>
      <c r="AD117" s="20">
        <f t="shared" si="66"/>
        <v>0.13635486870566282</v>
      </c>
      <c r="AE117" s="28"/>
      <c r="AF117" s="14">
        <f t="shared" si="118"/>
        <v>0</v>
      </c>
      <c r="AG117" s="14">
        <f t="shared" si="67"/>
        <v>7772.2275162227816</v>
      </c>
      <c r="AH117" s="26">
        <f t="shared" si="68"/>
        <v>0.13635486870566282</v>
      </c>
      <c r="AI117" s="29">
        <f t="shared" si="73"/>
        <v>14206.98546214604</v>
      </c>
      <c r="AJ117" s="29">
        <f t="shared" si="74"/>
        <v>2699.3272378077477</v>
      </c>
      <c r="AK117" s="81">
        <f t="shared" si="75"/>
        <v>68507.658224338287</v>
      </c>
      <c r="AL117" s="28">
        <v>114</v>
      </c>
      <c r="AM117" s="14">
        <f t="shared" si="76"/>
        <v>79031.928997915311</v>
      </c>
      <c r="AN117" s="15">
        <f t="shared" si="82"/>
        <v>10</v>
      </c>
      <c r="AO117" s="15">
        <f t="shared" si="83"/>
        <v>1140</v>
      </c>
      <c r="AP117" s="15">
        <f t="shared" si="84"/>
        <v>79021.928997915311</v>
      </c>
      <c r="AQ117" s="15">
        <f t="shared" si="85"/>
        <v>460.96125248783937</v>
      </c>
      <c r="AR117" s="15">
        <f t="shared" si="103"/>
        <v>23622.89025040315</v>
      </c>
      <c r="AS117" s="15">
        <f t="shared" si="86"/>
        <v>79482.890250403143</v>
      </c>
      <c r="AT117" s="15">
        <f t="shared" si="69"/>
        <v>4271.7491475765974</v>
      </c>
      <c r="AU117" s="85">
        <f t="shared" si="87"/>
        <v>75211.141102826543</v>
      </c>
      <c r="AV117" s="32">
        <f t="shared" si="70"/>
        <v>6703.4828784882557</v>
      </c>
      <c r="AW117" s="36">
        <v>114</v>
      </c>
      <c r="AX117" s="14">
        <f t="shared" si="119"/>
        <v>74579.359926106787</v>
      </c>
      <c r="AY117" s="15">
        <f t="shared" si="88"/>
        <v>10</v>
      </c>
      <c r="AZ117" s="14">
        <f t="shared" si="89"/>
        <v>1140</v>
      </c>
      <c r="BA117" s="14">
        <f t="shared" si="90"/>
        <v>74569.359926106787</v>
      </c>
      <c r="BB117" s="15">
        <f t="shared" si="77"/>
        <v>434.98793290228963</v>
      </c>
      <c r="BC117" s="14">
        <f t="shared" si="91"/>
        <v>22788.188451619029</v>
      </c>
      <c r="BD117" s="14">
        <f t="shared" si="92"/>
        <v>75004.347859009082</v>
      </c>
      <c r="BE117" s="14">
        <f>BD117-$AX$112-SUM($N$113:N117)</f>
        <v>2470.0800694613863</v>
      </c>
      <c r="BF117" s="15">
        <f t="shared" si="78"/>
        <v>469.31521319766341</v>
      </c>
      <c r="BG117" s="34">
        <f t="shared" si="93"/>
        <v>74535.032645811414</v>
      </c>
      <c r="BH117" s="32">
        <f t="shared" si="71"/>
        <v>6027.3744214731269</v>
      </c>
    </row>
    <row r="118" spans="1:6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5"/>
      <c r="M118" s="12">
        <v>115</v>
      </c>
      <c r="N118" s="15">
        <f t="shared" si="116"/>
        <v>500</v>
      </c>
      <c r="O118" s="15">
        <f t="shared" si="94"/>
        <v>57500</v>
      </c>
      <c r="P118" s="15">
        <f t="shared" si="72"/>
        <v>0</v>
      </c>
      <c r="Q118" s="15">
        <f t="shared" si="79"/>
        <v>0</v>
      </c>
      <c r="R118" s="14">
        <f t="shared" si="80"/>
        <v>71706.98546214604</v>
      </c>
      <c r="S118" s="15">
        <f t="shared" si="95"/>
        <v>418.29074852918529</v>
      </c>
      <c r="T118" s="15">
        <f t="shared" si="81"/>
        <v>22397.503726897972</v>
      </c>
      <c r="U118" s="15">
        <f t="shared" si="96"/>
        <v>72125.27621067522</v>
      </c>
      <c r="V118" s="15">
        <f t="shared" si="117"/>
        <v>10</v>
      </c>
      <c r="W118" s="15">
        <f t="shared" si="97"/>
        <v>1150</v>
      </c>
      <c r="X118" s="15">
        <f t="shared" si="98"/>
        <v>6.0104396842229351</v>
      </c>
      <c r="Y118" s="14">
        <f t="shared" si="99"/>
        <v>321.83079759959355</v>
      </c>
      <c r="Z118" s="15">
        <f t="shared" si="100"/>
        <v>120.20879368445871</v>
      </c>
      <c r="AA118" s="14">
        <f t="shared" si="101"/>
        <v>6436.6159519918701</v>
      </c>
      <c r="AB118" s="15">
        <f t="shared" si="102"/>
        <v>71989.056977306536</v>
      </c>
      <c r="AC118" s="15">
        <f t="shared" si="65"/>
        <v>7908.4467495914632</v>
      </c>
      <c r="AD118" s="20">
        <f t="shared" si="66"/>
        <v>0.13753820434072109</v>
      </c>
      <c r="AE118" s="28"/>
      <c r="AF118" s="14">
        <f t="shared" si="118"/>
        <v>0</v>
      </c>
      <c r="AG118" s="14">
        <f t="shared" si="67"/>
        <v>7908.4467495914632</v>
      </c>
      <c r="AH118" s="26">
        <f t="shared" si="68"/>
        <v>0.13753820434072109</v>
      </c>
      <c r="AI118" s="29">
        <f t="shared" si="73"/>
        <v>14489.056977306536</v>
      </c>
      <c r="AJ118" s="29">
        <f t="shared" si="74"/>
        <v>2752.9208256882421</v>
      </c>
      <c r="AK118" s="81">
        <f t="shared" si="75"/>
        <v>69236.136151618295</v>
      </c>
      <c r="AL118" s="28">
        <v>115</v>
      </c>
      <c r="AM118" s="14">
        <f t="shared" si="76"/>
        <v>79982.890250403143</v>
      </c>
      <c r="AN118" s="15">
        <f t="shared" si="82"/>
        <v>10</v>
      </c>
      <c r="AO118" s="15">
        <f t="shared" si="83"/>
        <v>1150</v>
      </c>
      <c r="AP118" s="15">
        <f t="shared" si="84"/>
        <v>79972.890250403143</v>
      </c>
      <c r="AQ118" s="15">
        <f t="shared" si="85"/>
        <v>466.50852646068506</v>
      </c>
      <c r="AR118" s="15">
        <f t="shared" si="103"/>
        <v>24089.398776863836</v>
      </c>
      <c r="AS118" s="15">
        <f t="shared" si="86"/>
        <v>80439.398776863833</v>
      </c>
      <c r="AT118" s="15">
        <f t="shared" si="69"/>
        <v>4358.4857676041283</v>
      </c>
      <c r="AU118" s="85">
        <f t="shared" si="87"/>
        <v>76080.913009259704</v>
      </c>
      <c r="AV118" s="32">
        <f t="shared" si="70"/>
        <v>6844.7768576414092</v>
      </c>
      <c r="AW118" s="36">
        <v>115</v>
      </c>
      <c r="AX118" s="14">
        <f t="shared" si="119"/>
        <v>75504.347859009082</v>
      </c>
      <c r="AY118" s="15">
        <f t="shared" si="88"/>
        <v>10</v>
      </c>
      <c r="AZ118" s="14">
        <f t="shared" si="89"/>
        <v>1150</v>
      </c>
      <c r="BA118" s="14">
        <f t="shared" si="90"/>
        <v>75494.347859009082</v>
      </c>
      <c r="BB118" s="15">
        <f t="shared" si="77"/>
        <v>440.38369584421963</v>
      </c>
      <c r="BC118" s="14">
        <f t="shared" si="91"/>
        <v>23228.572147463248</v>
      </c>
      <c r="BD118" s="14">
        <f t="shared" si="92"/>
        <v>75934.731554853308</v>
      </c>
      <c r="BE118" s="14">
        <f>BD118-$AX$112-SUM($N$113:N118)</f>
        <v>2900.4637653056125</v>
      </c>
      <c r="BF118" s="15">
        <f t="shared" si="78"/>
        <v>551.08811540806641</v>
      </c>
      <c r="BG118" s="34">
        <f t="shared" si="93"/>
        <v>75383.643439445237</v>
      </c>
      <c r="BH118" s="32">
        <f t="shared" si="71"/>
        <v>6147.507287826942</v>
      </c>
    </row>
    <row r="119" spans="1:6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5"/>
      <c r="M119" s="12">
        <v>116</v>
      </c>
      <c r="N119" s="15">
        <f t="shared" si="116"/>
        <v>500</v>
      </c>
      <c r="O119" s="15">
        <f t="shared" si="94"/>
        <v>58000</v>
      </c>
      <c r="P119" s="15">
        <f t="shared" si="72"/>
        <v>0</v>
      </c>
      <c r="Q119" s="15">
        <f t="shared" si="79"/>
        <v>0</v>
      </c>
      <c r="R119" s="14">
        <f t="shared" si="80"/>
        <v>72489.056977306536</v>
      </c>
      <c r="S119" s="15">
        <f t="shared" si="95"/>
        <v>422.85283236762149</v>
      </c>
      <c r="T119" s="15">
        <f t="shared" si="81"/>
        <v>22820.356559265594</v>
      </c>
      <c r="U119" s="15">
        <f t="shared" si="96"/>
        <v>72911.909809674151</v>
      </c>
      <c r="V119" s="15">
        <f t="shared" si="117"/>
        <v>10</v>
      </c>
      <c r="W119" s="15">
        <f t="shared" si="97"/>
        <v>1160</v>
      </c>
      <c r="X119" s="15">
        <f t="shared" si="98"/>
        <v>6.0759924841395128</v>
      </c>
      <c r="Y119" s="14">
        <f t="shared" si="99"/>
        <v>327.90679008373309</v>
      </c>
      <c r="Z119" s="15">
        <f t="shared" si="100"/>
        <v>121.51984968279027</v>
      </c>
      <c r="AA119" s="14">
        <f t="shared" si="101"/>
        <v>6558.1358016746608</v>
      </c>
      <c r="AB119" s="15">
        <f t="shared" si="102"/>
        <v>72774.313967507216</v>
      </c>
      <c r="AC119" s="15">
        <f t="shared" si="65"/>
        <v>8046.0425917583943</v>
      </c>
      <c r="AD119" s="20">
        <f t="shared" si="66"/>
        <v>0.13872487227169644</v>
      </c>
      <c r="AE119" s="28"/>
      <c r="AF119" s="14">
        <f t="shared" si="118"/>
        <v>0</v>
      </c>
      <c r="AG119" s="14">
        <f t="shared" si="67"/>
        <v>8046.0425917583943</v>
      </c>
      <c r="AH119" s="26">
        <f t="shared" si="68"/>
        <v>0.13872487227169644</v>
      </c>
      <c r="AI119" s="29">
        <f t="shared" si="73"/>
        <v>14774.313967507216</v>
      </c>
      <c r="AJ119" s="29">
        <f t="shared" si="74"/>
        <v>2807.1196538263712</v>
      </c>
      <c r="AK119" s="81">
        <f t="shared" si="75"/>
        <v>69967.19431368084</v>
      </c>
      <c r="AL119" s="28">
        <v>116</v>
      </c>
      <c r="AM119" s="14">
        <f t="shared" si="76"/>
        <v>80939.398776863833</v>
      </c>
      <c r="AN119" s="15">
        <f t="shared" si="82"/>
        <v>10</v>
      </c>
      <c r="AO119" s="15">
        <f t="shared" si="83"/>
        <v>1160</v>
      </c>
      <c r="AP119" s="15">
        <f t="shared" si="84"/>
        <v>80929.398776863833</v>
      </c>
      <c r="AQ119" s="15">
        <f t="shared" si="85"/>
        <v>472.08815953170574</v>
      </c>
      <c r="AR119" s="15">
        <f t="shared" si="103"/>
        <v>24561.48693639554</v>
      </c>
      <c r="AS119" s="15">
        <f t="shared" si="86"/>
        <v>81401.486936395537</v>
      </c>
      <c r="AT119" s="15">
        <f t="shared" si="69"/>
        <v>4446.2825179151523</v>
      </c>
      <c r="AU119" s="85">
        <f t="shared" si="87"/>
        <v>76955.204418480382</v>
      </c>
      <c r="AV119" s="32">
        <f t="shared" si="70"/>
        <v>6988.0101047995413</v>
      </c>
      <c r="AW119" s="36">
        <v>116</v>
      </c>
      <c r="AX119" s="14">
        <f t="shared" si="119"/>
        <v>76434.731554853308</v>
      </c>
      <c r="AY119" s="15">
        <f t="shared" si="88"/>
        <v>10</v>
      </c>
      <c r="AZ119" s="14">
        <f t="shared" si="89"/>
        <v>1160</v>
      </c>
      <c r="BA119" s="14">
        <f t="shared" si="90"/>
        <v>76424.731554853308</v>
      </c>
      <c r="BB119" s="15">
        <f t="shared" si="77"/>
        <v>445.81093406997769</v>
      </c>
      <c r="BC119" s="14">
        <f t="shared" si="91"/>
        <v>23674.383081533226</v>
      </c>
      <c r="BD119" s="14">
        <f t="shared" si="92"/>
        <v>76870.542488923282</v>
      </c>
      <c r="BE119" s="14">
        <f>BD119-$AX$112-SUM($N$113:N119)</f>
        <v>3336.2746993755864</v>
      </c>
      <c r="BF119" s="15">
        <f t="shared" si="78"/>
        <v>633.89219288136144</v>
      </c>
      <c r="BG119" s="34">
        <f t="shared" si="93"/>
        <v>76236.650296041917</v>
      </c>
      <c r="BH119" s="32">
        <f t="shared" si="71"/>
        <v>6269.4559823610762</v>
      </c>
    </row>
    <row r="120" spans="1:6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5"/>
      <c r="M120" s="12">
        <v>117</v>
      </c>
      <c r="N120" s="15">
        <f t="shared" si="116"/>
        <v>500</v>
      </c>
      <c r="O120" s="15">
        <f t="shared" si="94"/>
        <v>58500</v>
      </c>
      <c r="P120" s="15">
        <f t="shared" si="72"/>
        <v>0</v>
      </c>
      <c r="Q120" s="15">
        <f t="shared" si="79"/>
        <v>0</v>
      </c>
      <c r="R120" s="14">
        <f t="shared" si="80"/>
        <v>73274.313967507216</v>
      </c>
      <c r="S120" s="15">
        <f t="shared" si="95"/>
        <v>427.43349814379212</v>
      </c>
      <c r="T120" s="15">
        <f t="shared" si="81"/>
        <v>23247.790057409387</v>
      </c>
      <c r="U120" s="15">
        <f t="shared" si="96"/>
        <v>73701.747465651002</v>
      </c>
      <c r="V120" s="15">
        <f t="shared" si="117"/>
        <v>10</v>
      </c>
      <c r="W120" s="15">
        <f t="shared" si="97"/>
        <v>1170</v>
      </c>
      <c r="X120" s="15">
        <f t="shared" si="98"/>
        <v>6.1418122888042506</v>
      </c>
      <c r="Y120" s="14">
        <f t="shared" si="99"/>
        <v>334.04860237253735</v>
      </c>
      <c r="Z120" s="15">
        <f t="shared" si="100"/>
        <v>122.83624577608501</v>
      </c>
      <c r="AA120" s="14">
        <f t="shared" si="101"/>
        <v>6680.9720474507458</v>
      </c>
      <c r="AB120" s="15">
        <f t="shared" si="102"/>
        <v>73562.769407586122</v>
      </c>
      <c r="AC120" s="15">
        <f t="shared" si="65"/>
        <v>8185.0206498232828</v>
      </c>
      <c r="AD120" s="20">
        <f t="shared" si="66"/>
        <v>0.13991488290296211</v>
      </c>
      <c r="AE120" s="28"/>
      <c r="AF120" s="14">
        <f t="shared" si="118"/>
        <v>0</v>
      </c>
      <c r="AG120" s="14">
        <f t="shared" si="67"/>
        <v>8185.0206498232828</v>
      </c>
      <c r="AH120" s="26">
        <f t="shared" si="68"/>
        <v>0.13991488290296211</v>
      </c>
      <c r="AI120" s="29">
        <f t="shared" si="73"/>
        <v>15062.769407586122</v>
      </c>
      <c r="AJ120" s="29">
        <f t="shared" si="74"/>
        <v>2861.9261874413633</v>
      </c>
      <c r="AK120" s="81">
        <f t="shared" si="75"/>
        <v>70700.843220144758</v>
      </c>
      <c r="AL120" s="28">
        <v>117</v>
      </c>
      <c r="AM120" s="14">
        <f t="shared" si="76"/>
        <v>81901.486936395537</v>
      </c>
      <c r="AN120" s="15">
        <f t="shared" si="82"/>
        <v>10</v>
      </c>
      <c r="AO120" s="15">
        <f t="shared" si="83"/>
        <v>1170</v>
      </c>
      <c r="AP120" s="15">
        <f t="shared" si="84"/>
        <v>81891.486936395537</v>
      </c>
      <c r="AQ120" s="15">
        <f t="shared" si="85"/>
        <v>477.70034046230734</v>
      </c>
      <c r="AR120" s="15">
        <f t="shared" si="103"/>
        <v>25039.187276857847</v>
      </c>
      <c r="AS120" s="15">
        <f t="shared" si="86"/>
        <v>82369.187276857847</v>
      </c>
      <c r="AT120" s="15">
        <f t="shared" si="69"/>
        <v>4535.1455826029905</v>
      </c>
      <c r="AU120" s="85">
        <f t="shared" si="87"/>
        <v>77834.041694254862</v>
      </c>
      <c r="AV120" s="32">
        <f t="shared" si="70"/>
        <v>7133.1984741101041</v>
      </c>
      <c r="AW120" s="36">
        <v>117</v>
      </c>
      <c r="AX120" s="14">
        <f t="shared" si="119"/>
        <v>77370.542488923282</v>
      </c>
      <c r="AY120" s="15">
        <f t="shared" si="88"/>
        <v>10</v>
      </c>
      <c r="AZ120" s="14">
        <f t="shared" si="89"/>
        <v>1170</v>
      </c>
      <c r="BA120" s="14">
        <f t="shared" si="90"/>
        <v>77360.542488923282</v>
      </c>
      <c r="BB120" s="15">
        <f t="shared" si="77"/>
        <v>451.26983118538584</v>
      </c>
      <c r="BC120" s="14">
        <f t="shared" si="91"/>
        <v>24125.652912718611</v>
      </c>
      <c r="BD120" s="14">
        <f t="shared" si="92"/>
        <v>77811.812320108671</v>
      </c>
      <c r="BE120" s="14">
        <f>BD120-$AX$112-SUM($N$113:N120)</f>
        <v>3777.5445305609755</v>
      </c>
      <c r="BF120" s="15">
        <f t="shared" si="78"/>
        <v>717.73346080658541</v>
      </c>
      <c r="BG120" s="34">
        <f t="shared" si="93"/>
        <v>77094.078859302084</v>
      </c>
      <c r="BH120" s="32">
        <f t="shared" si="71"/>
        <v>6393.2356391573267</v>
      </c>
    </row>
    <row r="121" spans="1:6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5"/>
      <c r="M121" s="12">
        <v>118</v>
      </c>
      <c r="N121" s="15">
        <f t="shared" si="116"/>
        <v>500</v>
      </c>
      <c r="O121" s="15">
        <f t="shared" si="94"/>
        <v>59000</v>
      </c>
      <c r="P121" s="15">
        <f t="shared" si="72"/>
        <v>0</v>
      </c>
      <c r="Q121" s="15">
        <f t="shared" si="79"/>
        <v>0</v>
      </c>
      <c r="R121" s="14">
        <f t="shared" si="80"/>
        <v>74062.769407586122</v>
      </c>
      <c r="S121" s="15">
        <f t="shared" si="95"/>
        <v>432.03282154425239</v>
      </c>
      <c r="T121" s="15">
        <f t="shared" si="81"/>
        <v>23679.822878953641</v>
      </c>
      <c r="U121" s="15">
        <f t="shared" si="96"/>
        <v>74494.802229130379</v>
      </c>
      <c r="V121" s="15">
        <f t="shared" si="117"/>
        <v>10</v>
      </c>
      <c r="W121" s="15">
        <f t="shared" si="97"/>
        <v>1180</v>
      </c>
      <c r="X121" s="15">
        <f t="shared" si="98"/>
        <v>6.2079001857608658</v>
      </c>
      <c r="Y121" s="14">
        <f t="shared" si="99"/>
        <v>340.25650255829822</v>
      </c>
      <c r="Z121" s="15">
        <f t="shared" si="100"/>
        <v>124.1580037152173</v>
      </c>
      <c r="AA121" s="14">
        <f t="shared" si="101"/>
        <v>6805.1300511659629</v>
      </c>
      <c r="AB121" s="15">
        <f t="shared" si="102"/>
        <v>74354.436325229399</v>
      </c>
      <c r="AC121" s="15">
        <f t="shared" si="65"/>
        <v>8325.3865537242618</v>
      </c>
      <c r="AD121" s="20">
        <f t="shared" si="66"/>
        <v>0.14110824667329258</v>
      </c>
      <c r="AE121" s="28"/>
      <c r="AF121" s="14">
        <f t="shared" si="118"/>
        <v>0</v>
      </c>
      <c r="AG121" s="14">
        <f t="shared" si="67"/>
        <v>8325.3865537242618</v>
      </c>
      <c r="AH121" s="26">
        <f t="shared" si="68"/>
        <v>0.14110824667329258</v>
      </c>
      <c r="AI121" s="29">
        <f t="shared" si="73"/>
        <v>15354.436325229399</v>
      </c>
      <c r="AJ121" s="29">
        <f t="shared" si="74"/>
        <v>2917.342901793586</v>
      </c>
      <c r="AK121" s="81">
        <f t="shared" si="75"/>
        <v>71437.093423435814</v>
      </c>
      <c r="AL121" s="28">
        <v>118</v>
      </c>
      <c r="AM121" s="14">
        <f t="shared" si="76"/>
        <v>82869.187276857847</v>
      </c>
      <c r="AN121" s="15">
        <f t="shared" si="82"/>
        <v>10</v>
      </c>
      <c r="AO121" s="15">
        <f t="shared" si="83"/>
        <v>1180</v>
      </c>
      <c r="AP121" s="15">
        <f t="shared" si="84"/>
        <v>82859.187276857847</v>
      </c>
      <c r="AQ121" s="15">
        <f t="shared" si="85"/>
        <v>483.34525911500418</v>
      </c>
      <c r="AR121" s="15">
        <f t="shared" si="103"/>
        <v>25522.532535972852</v>
      </c>
      <c r="AS121" s="15">
        <f t="shared" si="86"/>
        <v>83342.532535972845</v>
      </c>
      <c r="AT121" s="15">
        <f t="shared" si="69"/>
        <v>4625.0811818348402</v>
      </c>
      <c r="AU121" s="85">
        <f t="shared" si="87"/>
        <v>78717.451354138</v>
      </c>
      <c r="AV121" s="32">
        <f t="shared" si="70"/>
        <v>7280.3579307021864</v>
      </c>
      <c r="AW121" s="36">
        <v>118</v>
      </c>
      <c r="AX121" s="14">
        <f t="shared" si="119"/>
        <v>78311.812320108671</v>
      </c>
      <c r="AY121" s="15">
        <f t="shared" si="88"/>
        <v>10</v>
      </c>
      <c r="AZ121" s="14">
        <f t="shared" si="89"/>
        <v>1180</v>
      </c>
      <c r="BA121" s="14">
        <f t="shared" si="90"/>
        <v>78301.812320108671</v>
      </c>
      <c r="BB121" s="15">
        <f t="shared" si="77"/>
        <v>456.7605718673006</v>
      </c>
      <c r="BC121" s="14">
        <f t="shared" si="91"/>
        <v>24582.413484585912</v>
      </c>
      <c r="BD121" s="14">
        <f t="shared" si="92"/>
        <v>78758.572891975971</v>
      </c>
      <c r="BE121" s="14">
        <f>BD121-$AX$112-SUM($N$113:N121)</f>
        <v>4224.3051024282759</v>
      </c>
      <c r="BF121" s="15">
        <f t="shared" si="78"/>
        <v>802.61796946137247</v>
      </c>
      <c r="BG121" s="34">
        <f t="shared" si="93"/>
        <v>77955.954922514604</v>
      </c>
      <c r="BH121" s="32">
        <f t="shared" si="71"/>
        <v>6518.8614990787901</v>
      </c>
    </row>
    <row r="122" spans="1:6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5"/>
      <c r="M122" s="12">
        <v>119</v>
      </c>
      <c r="N122" s="15">
        <f t="shared" si="116"/>
        <v>500</v>
      </c>
      <c r="O122" s="15">
        <f t="shared" si="94"/>
        <v>59500</v>
      </c>
      <c r="P122" s="15">
        <f t="shared" si="72"/>
        <v>0</v>
      </c>
      <c r="Q122" s="15">
        <f t="shared" si="79"/>
        <v>0</v>
      </c>
      <c r="R122" s="14">
        <f t="shared" si="80"/>
        <v>74854.436325229399</v>
      </c>
      <c r="S122" s="15">
        <f t="shared" si="95"/>
        <v>436.65087856383821</v>
      </c>
      <c r="T122" s="15">
        <f t="shared" si="81"/>
        <v>24116.47375751748</v>
      </c>
      <c r="U122" s="15">
        <f t="shared" si="96"/>
        <v>75291.087203793242</v>
      </c>
      <c r="V122" s="15">
        <f t="shared" si="117"/>
        <v>10</v>
      </c>
      <c r="W122" s="15">
        <f t="shared" si="97"/>
        <v>1190</v>
      </c>
      <c r="X122" s="15">
        <f t="shared" si="98"/>
        <v>6.2742572669827696</v>
      </c>
      <c r="Y122" s="14">
        <f t="shared" si="99"/>
        <v>346.530759825281</v>
      </c>
      <c r="Z122" s="15">
        <f t="shared" si="100"/>
        <v>125.48514533965542</v>
      </c>
      <c r="AA122" s="14">
        <f t="shared" si="101"/>
        <v>6930.6151965056179</v>
      </c>
      <c r="AB122" s="15">
        <f t="shared" si="102"/>
        <v>75149.327801186606</v>
      </c>
      <c r="AC122" s="15">
        <f t="shared" si="65"/>
        <v>8467.1459563308981</v>
      </c>
      <c r="AD122" s="20">
        <f t="shared" si="66"/>
        <v>0.14230497405598147</v>
      </c>
      <c r="AE122" s="28"/>
      <c r="AF122" s="14">
        <f t="shared" si="118"/>
        <v>0</v>
      </c>
      <c r="AG122" s="14">
        <f t="shared" si="67"/>
        <v>8467.1459563308981</v>
      </c>
      <c r="AH122" s="26">
        <f t="shared" si="68"/>
        <v>0.14230497405598147</v>
      </c>
      <c r="AI122" s="29">
        <f t="shared" si="73"/>
        <v>15649.327801186606</v>
      </c>
      <c r="AJ122" s="29">
        <f t="shared" si="74"/>
        <v>2973.3722822254554</v>
      </c>
      <c r="AK122" s="81">
        <f t="shared" si="75"/>
        <v>72175.955518961156</v>
      </c>
      <c r="AL122" s="28">
        <v>119</v>
      </c>
      <c r="AM122" s="14">
        <f t="shared" si="76"/>
        <v>83842.532535972845</v>
      </c>
      <c r="AN122" s="15">
        <f t="shared" si="82"/>
        <v>10</v>
      </c>
      <c r="AO122" s="15">
        <f t="shared" si="83"/>
        <v>1190</v>
      </c>
      <c r="AP122" s="15">
        <f t="shared" si="84"/>
        <v>83832.532535972845</v>
      </c>
      <c r="AQ122" s="15">
        <f t="shared" si="85"/>
        <v>489.02310645984159</v>
      </c>
      <c r="AR122" s="15">
        <f t="shared" si="103"/>
        <v>26011.555642432693</v>
      </c>
      <c r="AS122" s="15">
        <f t="shared" si="86"/>
        <v>84321.555642432693</v>
      </c>
      <c r="AT122" s="15">
        <f t="shared" si="69"/>
        <v>4716.0955720622114</v>
      </c>
      <c r="AU122" s="85">
        <f t="shared" si="87"/>
        <v>79605.460070370478</v>
      </c>
      <c r="AV122" s="32">
        <f t="shared" si="70"/>
        <v>7429.5045514093217</v>
      </c>
      <c r="AW122" s="36">
        <v>119</v>
      </c>
      <c r="AX122" s="14">
        <f t="shared" si="119"/>
        <v>79258.572891975971</v>
      </c>
      <c r="AY122" s="15">
        <f t="shared" si="88"/>
        <v>10</v>
      </c>
      <c r="AZ122" s="14">
        <f t="shared" si="89"/>
        <v>1190</v>
      </c>
      <c r="BA122" s="14">
        <f t="shared" si="90"/>
        <v>79248.572891975971</v>
      </c>
      <c r="BB122" s="15">
        <f t="shared" si="77"/>
        <v>462.2833418698599</v>
      </c>
      <c r="BC122" s="14">
        <f t="shared" si="91"/>
        <v>25044.696826455773</v>
      </c>
      <c r="BD122" s="14">
        <f t="shared" si="92"/>
        <v>79710.856233845829</v>
      </c>
      <c r="BE122" s="14">
        <f>BD122-$AX$112-SUM($N$113:N122)</f>
        <v>4676.5884442981333</v>
      </c>
      <c r="BF122" s="15">
        <f t="shared" si="78"/>
        <v>888.55180441664538</v>
      </c>
      <c r="BG122" s="34">
        <f t="shared" si="93"/>
        <v>78822.30442942919</v>
      </c>
      <c r="BH122" s="32">
        <f t="shared" si="71"/>
        <v>6646.3489104680339</v>
      </c>
    </row>
    <row r="123" spans="1:6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5"/>
      <c r="M123" s="42">
        <v>120</v>
      </c>
      <c r="N123" s="43">
        <f t="shared" si="116"/>
        <v>500</v>
      </c>
      <c r="O123" s="43">
        <f t="shared" si="94"/>
        <v>60000</v>
      </c>
      <c r="P123" s="43">
        <f t="shared" si="72"/>
        <v>0</v>
      </c>
      <c r="Q123" s="43">
        <f t="shared" si="79"/>
        <v>0</v>
      </c>
      <c r="R123" s="14">
        <f t="shared" si="80"/>
        <v>75649.327801186606</v>
      </c>
      <c r="S123" s="43">
        <f t="shared" si="95"/>
        <v>441.28774550692191</v>
      </c>
      <c r="T123" s="43">
        <f t="shared" si="81"/>
        <v>24557.761503024401</v>
      </c>
      <c r="U123" s="43">
        <f t="shared" si="96"/>
        <v>76090.615546693531</v>
      </c>
      <c r="V123" s="43">
        <f t="shared" si="117"/>
        <v>10</v>
      </c>
      <c r="W123" s="43">
        <f t="shared" si="97"/>
        <v>1200</v>
      </c>
      <c r="X123" s="43">
        <f t="shared" si="98"/>
        <v>6.3408846288911276</v>
      </c>
      <c r="Y123" s="44">
        <f t="shared" si="99"/>
        <v>352.8716444541721</v>
      </c>
      <c r="Z123" s="43">
        <f t="shared" si="100"/>
        <v>126.81769257782256</v>
      </c>
      <c r="AA123" s="44">
        <f t="shared" si="101"/>
        <v>7057.4328890834404</v>
      </c>
      <c r="AB123" s="43">
        <f t="shared" si="102"/>
        <v>75947.456969486811</v>
      </c>
      <c r="AC123" s="43">
        <f t="shared" si="65"/>
        <v>8610.3045335376119</v>
      </c>
      <c r="AD123" s="45">
        <f t="shared" si="66"/>
        <v>0.14350507555896019</v>
      </c>
      <c r="AE123" s="46"/>
      <c r="AF123" s="44">
        <f t="shared" si="118"/>
        <v>0</v>
      </c>
      <c r="AG123" s="44">
        <f t="shared" si="67"/>
        <v>8610.3045335376119</v>
      </c>
      <c r="AH123" s="47">
        <f t="shared" si="68"/>
        <v>0.14350507555896019</v>
      </c>
      <c r="AI123" s="48">
        <f t="shared" si="73"/>
        <v>15947.456969486811</v>
      </c>
      <c r="AJ123" s="48">
        <f t="shared" si="74"/>
        <v>3030.0168242024943</v>
      </c>
      <c r="AK123" s="82">
        <f t="shared" si="75"/>
        <v>72917.440145284316</v>
      </c>
      <c r="AL123" s="28">
        <v>120</v>
      </c>
      <c r="AM123" s="14">
        <f t="shared" si="76"/>
        <v>84821.555642432693</v>
      </c>
      <c r="AN123" s="15">
        <f t="shared" si="82"/>
        <v>10</v>
      </c>
      <c r="AO123" s="15">
        <f t="shared" si="83"/>
        <v>1200</v>
      </c>
      <c r="AP123" s="15">
        <f t="shared" si="84"/>
        <v>84811.555642432693</v>
      </c>
      <c r="AQ123" s="15">
        <f t="shared" si="85"/>
        <v>494.7340745808574</v>
      </c>
      <c r="AR123" s="15">
        <f t="shared" si="103"/>
        <v>26506.289717013551</v>
      </c>
      <c r="AS123" s="15">
        <f t="shared" si="86"/>
        <v>85306.289717013555</v>
      </c>
      <c r="AT123" s="15">
        <f t="shared" si="69"/>
        <v>4808.1950462325758</v>
      </c>
      <c r="AU123" s="85">
        <f t="shared" si="87"/>
        <v>80498.094670780978</v>
      </c>
      <c r="AV123" s="50">
        <f t="shared" si="70"/>
        <v>7580.6545254966622</v>
      </c>
      <c r="AW123" s="36">
        <v>120</v>
      </c>
      <c r="AX123" s="44">
        <f t="shared" si="119"/>
        <v>80210.856233845829</v>
      </c>
      <c r="AY123" s="15">
        <f t="shared" si="88"/>
        <v>10</v>
      </c>
      <c r="AZ123" s="14">
        <f t="shared" si="89"/>
        <v>1200</v>
      </c>
      <c r="BA123" s="14">
        <f t="shared" si="90"/>
        <v>80200.856233845829</v>
      </c>
      <c r="BB123" s="15">
        <f t="shared" si="77"/>
        <v>467.83832803076734</v>
      </c>
      <c r="BC123" s="14">
        <f t="shared" si="91"/>
        <v>25512.535154486541</v>
      </c>
      <c r="BD123" s="14">
        <f t="shared" si="92"/>
        <v>80668.694561876589</v>
      </c>
      <c r="BE123" s="14">
        <f>BD123-$AX$112-SUM($N$113:N123)</f>
        <v>5134.426772328894</v>
      </c>
      <c r="BF123" s="15">
        <f t="shared" si="78"/>
        <v>975.54108674248982</v>
      </c>
      <c r="BG123" s="49">
        <f t="shared" si="93"/>
        <v>79693.153475134095</v>
      </c>
      <c r="BH123" s="50">
        <f t="shared" si="71"/>
        <v>6775.7133298497793</v>
      </c>
    </row>
    <row r="124" spans="1:6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5" t="s">
        <v>67</v>
      </c>
      <c r="M124" s="16">
        <v>121</v>
      </c>
      <c r="N124" s="17">
        <f t="shared" ref="N124:N135" si="120">$N$112*(1+$K$8)</f>
        <v>500</v>
      </c>
      <c r="O124" s="17">
        <f t="shared" si="94"/>
        <v>60500</v>
      </c>
      <c r="P124" s="17">
        <f t="shared" si="72"/>
        <v>0</v>
      </c>
      <c r="Q124" s="17">
        <f t="shared" si="79"/>
        <v>0</v>
      </c>
      <c r="R124" s="17">
        <f t="shared" si="80"/>
        <v>76447.456969486811</v>
      </c>
      <c r="S124" s="17">
        <f t="shared" si="95"/>
        <v>445.94349898867313</v>
      </c>
      <c r="T124" s="17">
        <f t="shared" si="81"/>
        <v>25003.705002013074</v>
      </c>
      <c r="U124" s="17">
        <f t="shared" si="96"/>
        <v>76893.400468475491</v>
      </c>
      <c r="V124" s="17">
        <f t="shared" ref="V124:V135" si="121">$V$112*(1+$K$14)</f>
        <v>10</v>
      </c>
      <c r="W124" s="17">
        <f t="shared" si="97"/>
        <v>1210</v>
      </c>
      <c r="X124" s="17">
        <f t="shared" si="98"/>
        <v>6.4077833723729576</v>
      </c>
      <c r="Y124" s="17">
        <f t="shared" si="99"/>
        <v>359.27942782654503</v>
      </c>
      <c r="Z124" s="17">
        <f t="shared" si="100"/>
        <v>128.15566744745917</v>
      </c>
      <c r="AA124" s="17">
        <f t="shared" si="101"/>
        <v>7185.5885565309</v>
      </c>
      <c r="AB124" s="17">
        <f t="shared" si="102"/>
        <v>76748.837017655664</v>
      </c>
      <c r="AC124" s="17">
        <f t="shared" si="65"/>
        <v>8754.8679843574446</v>
      </c>
      <c r="AD124" s="19">
        <f t="shared" si="66"/>
        <v>0.14470856172491645</v>
      </c>
      <c r="AE124" s="28"/>
      <c r="AF124" s="25">
        <f>AB124*$K$33</f>
        <v>0</v>
      </c>
      <c r="AG124" s="14">
        <f t="shared" si="67"/>
        <v>8754.8679843574446</v>
      </c>
      <c r="AH124" s="26">
        <f t="shared" si="68"/>
        <v>0.14470856172491645</v>
      </c>
      <c r="AI124" s="29">
        <f t="shared" si="73"/>
        <v>16248.837017655664</v>
      </c>
      <c r="AJ124" s="29">
        <f t="shared" si="74"/>
        <v>3087.2790333545763</v>
      </c>
      <c r="AK124" s="81">
        <f t="shared" si="75"/>
        <v>73661.557984301093</v>
      </c>
      <c r="AL124" s="28">
        <v>121</v>
      </c>
      <c r="AM124" s="14">
        <f t="shared" si="76"/>
        <v>85806.289717013555</v>
      </c>
      <c r="AN124" s="15">
        <f t="shared" si="82"/>
        <v>10</v>
      </c>
      <c r="AO124" s="15">
        <f t="shared" si="83"/>
        <v>1210</v>
      </c>
      <c r="AP124" s="15">
        <f t="shared" si="84"/>
        <v>85796.289717013555</v>
      </c>
      <c r="AQ124" s="15">
        <f t="shared" si="85"/>
        <v>500.47835668257909</v>
      </c>
      <c r="AR124" s="15">
        <f t="shared" si="103"/>
        <v>27006.76807369613</v>
      </c>
      <c r="AS124" s="15">
        <f t="shared" si="86"/>
        <v>86296.768073696134</v>
      </c>
      <c r="AT124" s="15">
        <f t="shared" si="69"/>
        <v>4901.3859340022655</v>
      </c>
      <c r="AU124" s="85">
        <f t="shared" si="87"/>
        <v>81395.382139693873</v>
      </c>
      <c r="AV124" s="17">
        <f t="shared" si="70"/>
        <v>7733.8241553927801</v>
      </c>
      <c r="AW124" s="36">
        <v>121</v>
      </c>
      <c r="AX124" s="25">
        <f>N124+BD123-BF123</f>
        <v>80193.153475134095</v>
      </c>
      <c r="AY124" s="15">
        <f t="shared" si="88"/>
        <v>10</v>
      </c>
      <c r="AZ124" s="14">
        <f t="shared" si="89"/>
        <v>1210</v>
      </c>
      <c r="BA124" s="14">
        <f t="shared" si="90"/>
        <v>80183.153475134095</v>
      </c>
      <c r="BB124" s="15">
        <f t="shared" si="77"/>
        <v>467.73506193828229</v>
      </c>
      <c r="BC124" s="14">
        <f t="shared" si="91"/>
        <v>25980.270216424822</v>
      </c>
      <c r="BD124" s="14">
        <f t="shared" si="92"/>
        <v>80650.888537072373</v>
      </c>
      <c r="BE124" s="25">
        <f>BD124-AX124</f>
        <v>457.73506193827779</v>
      </c>
      <c r="BF124" s="15">
        <f t="shared" si="78"/>
        <v>86.969661768272786</v>
      </c>
      <c r="BG124" s="34">
        <f t="shared" si="93"/>
        <v>80563.918875304094</v>
      </c>
      <c r="BH124" s="32">
        <f t="shared" si="71"/>
        <v>6902.3608910030016</v>
      </c>
    </row>
    <row r="125" spans="1:6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5"/>
      <c r="M125" s="12">
        <v>122</v>
      </c>
      <c r="N125" s="15">
        <f t="shared" si="120"/>
        <v>500</v>
      </c>
      <c r="O125" s="15">
        <f t="shared" si="94"/>
        <v>61000</v>
      </c>
      <c r="P125" s="15">
        <f t="shared" si="72"/>
        <v>0</v>
      </c>
      <c r="Q125" s="15">
        <f t="shared" si="79"/>
        <v>0</v>
      </c>
      <c r="R125" s="14">
        <f t="shared" si="80"/>
        <v>77248.837017655664</v>
      </c>
      <c r="S125" s="15">
        <f t="shared" si="95"/>
        <v>450.61821593632476</v>
      </c>
      <c r="T125" s="15">
        <f t="shared" si="81"/>
        <v>25454.323217949397</v>
      </c>
      <c r="U125" s="15">
        <f t="shared" si="96"/>
        <v>77699.455233591987</v>
      </c>
      <c r="V125" s="15">
        <f t="shared" si="121"/>
        <v>10</v>
      </c>
      <c r="W125" s="15">
        <f t="shared" si="97"/>
        <v>1220</v>
      </c>
      <c r="X125" s="15">
        <f t="shared" si="98"/>
        <v>6.4749546027993325</v>
      </c>
      <c r="Y125" s="14">
        <f t="shared" si="99"/>
        <v>365.75438242934439</v>
      </c>
      <c r="Z125" s="15">
        <f t="shared" si="100"/>
        <v>129.49909205598667</v>
      </c>
      <c r="AA125" s="14">
        <f t="shared" si="101"/>
        <v>7315.0876485868866</v>
      </c>
      <c r="AB125" s="15">
        <f t="shared" si="102"/>
        <v>77553.481186933204</v>
      </c>
      <c r="AC125" s="15">
        <f t="shared" si="65"/>
        <v>8900.842031016231</v>
      </c>
      <c r="AD125" s="20">
        <f t="shared" si="66"/>
        <v>0.14591544313141364</v>
      </c>
      <c r="AE125" s="28"/>
      <c r="AF125" s="14">
        <f t="shared" ref="AF125:AF135" si="122">AB125*$K$33</f>
        <v>0</v>
      </c>
      <c r="AG125" s="14">
        <f t="shared" si="67"/>
        <v>8900.842031016231</v>
      </c>
      <c r="AH125" s="26">
        <f t="shared" si="68"/>
        <v>0.14591544313141364</v>
      </c>
      <c r="AI125" s="29">
        <f t="shared" si="73"/>
        <v>16553.481186933204</v>
      </c>
      <c r="AJ125" s="29">
        <f t="shared" si="74"/>
        <v>3145.161425517309</v>
      </c>
      <c r="AK125" s="81">
        <f t="shared" si="75"/>
        <v>74408.3197614159</v>
      </c>
      <c r="AL125" s="28">
        <v>122</v>
      </c>
      <c r="AM125" s="14">
        <f t="shared" si="76"/>
        <v>86796.768073696134</v>
      </c>
      <c r="AN125" s="15">
        <f t="shared" si="82"/>
        <v>10</v>
      </c>
      <c r="AO125" s="15">
        <f t="shared" si="83"/>
        <v>1220</v>
      </c>
      <c r="AP125" s="15">
        <f t="shared" si="84"/>
        <v>86786.768073696134</v>
      </c>
      <c r="AQ125" s="15">
        <f t="shared" si="85"/>
        <v>506.25614709656082</v>
      </c>
      <c r="AR125" s="15">
        <f t="shared" si="103"/>
        <v>27513.024220792689</v>
      </c>
      <c r="AS125" s="15">
        <f t="shared" si="86"/>
        <v>87293.024220792693</v>
      </c>
      <c r="AT125" s="15">
        <f t="shared" si="69"/>
        <v>4995.6746019506118</v>
      </c>
      <c r="AU125" s="85">
        <f t="shared" si="87"/>
        <v>82297.349618842083</v>
      </c>
      <c r="AV125" s="32">
        <f t="shared" si="70"/>
        <v>7889.0298574261833</v>
      </c>
      <c r="AW125" s="36">
        <v>122</v>
      </c>
      <c r="AX125" s="14">
        <f t="shared" ref="AX125:AX135" si="123">N125+BD124</f>
        <v>81150.888537072373</v>
      </c>
      <c r="AY125" s="15">
        <f t="shared" si="88"/>
        <v>10</v>
      </c>
      <c r="AZ125" s="14">
        <f t="shared" si="89"/>
        <v>1220</v>
      </c>
      <c r="BA125" s="14">
        <f t="shared" si="90"/>
        <v>81140.888537072373</v>
      </c>
      <c r="BB125" s="15">
        <f t="shared" si="77"/>
        <v>473.32184979958885</v>
      </c>
      <c r="BC125" s="14">
        <f t="shared" si="91"/>
        <v>26453.59206622441</v>
      </c>
      <c r="BD125" s="14">
        <f t="shared" si="92"/>
        <v>81614.210386871957</v>
      </c>
      <c r="BE125" s="87">
        <f>BD125-AX124-N125</f>
        <v>921.05691173786181</v>
      </c>
      <c r="BF125" s="15">
        <f t="shared" si="78"/>
        <v>175.00081323019376</v>
      </c>
      <c r="BG125" s="34">
        <f t="shared" si="93"/>
        <v>81439.209573641769</v>
      </c>
      <c r="BH125" s="32">
        <f t="shared" si="71"/>
        <v>7030.8898122258688</v>
      </c>
    </row>
    <row r="126" spans="1:6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5"/>
      <c r="M126" s="12">
        <v>123</v>
      </c>
      <c r="N126" s="15">
        <f t="shared" si="120"/>
        <v>500</v>
      </c>
      <c r="O126" s="15">
        <f t="shared" si="94"/>
        <v>61500</v>
      </c>
      <c r="P126" s="15">
        <f t="shared" si="72"/>
        <v>0</v>
      </c>
      <c r="Q126" s="15">
        <f t="shared" si="79"/>
        <v>0</v>
      </c>
      <c r="R126" s="14">
        <f t="shared" si="80"/>
        <v>78053.481186933204</v>
      </c>
      <c r="S126" s="15">
        <f t="shared" si="95"/>
        <v>455.31197359044376</v>
      </c>
      <c r="T126" s="15">
        <f t="shared" si="81"/>
        <v>25909.635191539841</v>
      </c>
      <c r="U126" s="15">
        <f t="shared" si="96"/>
        <v>78508.793160523652</v>
      </c>
      <c r="V126" s="15">
        <f t="shared" si="121"/>
        <v>10</v>
      </c>
      <c r="W126" s="15">
        <f t="shared" si="97"/>
        <v>1230</v>
      </c>
      <c r="X126" s="15">
        <f t="shared" si="98"/>
        <v>6.5423994300436377</v>
      </c>
      <c r="Y126" s="14">
        <f t="shared" si="99"/>
        <v>372.29678185938803</v>
      </c>
      <c r="Z126" s="15">
        <f t="shared" si="100"/>
        <v>130.84798860087275</v>
      </c>
      <c r="AA126" s="14">
        <f t="shared" si="101"/>
        <v>7445.9356371877593</v>
      </c>
      <c r="AB126" s="15">
        <f t="shared" si="102"/>
        <v>78361.402772492729</v>
      </c>
      <c r="AC126" s="15">
        <f t="shared" si="65"/>
        <v>9048.2324190471481</v>
      </c>
      <c r="AD126" s="20">
        <f t="shared" si="66"/>
        <v>0.14712573039101054</v>
      </c>
      <c r="AE126" s="28"/>
      <c r="AF126" s="14">
        <f t="shared" si="122"/>
        <v>0</v>
      </c>
      <c r="AG126" s="14">
        <f t="shared" si="67"/>
        <v>9048.2324190471481</v>
      </c>
      <c r="AH126" s="26">
        <f t="shared" si="68"/>
        <v>0.14712573039101054</v>
      </c>
      <c r="AI126" s="29">
        <f t="shared" si="73"/>
        <v>16861.402772492729</v>
      </c>
      <c r="AJ126" s="29">
        <f t="shared" si="74"/>
        <v>3203.6665267736184</v>
      </c>
      <c r="AK126" s="81">
        <f t="shared" si="75"/>
        <v>75157.736245719105</v>
      </c>
      <c r="AL126" s="28">
        <v>123</v>
      </c>
      <c r="AM126" s="14">
        <f t="shared" si="76"/>
        <v>87793.024220792693</v>
      </c>
      <c r="AN126" s="15">
        <f t="shared" si="82"/>
        <v>10</v>
      </c>
      <c r="AO126" s="15">
        <f t="shared" si="83"/>
        <v>1230</v>
      </c>
      <c r="AP126" s="15">
        <f t="shared" si="84"/>
        <v>87783.024220792693</v>
      </c>
      <c r="AQ126" s="15">
        <f t="shared" si="85"/>
        <v>512.06764128795737</v>
      </c>
      <c r="AR126" s="15">
        <f t="shared" si="103"/>
        <v>28025.091862080648</v>
      </c>
      <c r="AS126" s="15">
        <f t="shared" si="86"/>
        <v>88295.091862080648</v>
      </c>
      <c r="AT126" s="15">
        <f t="shared" si="69"/>
        <v>5091.0674537953228</v>
      </c>
      <c r="AU126" s="85">
        <f t="shared" si="87"/>
        <v>83204.024408285331</v>
      </c>
      <c r="AV126" s="32">
        <f t="shared" si="70"/>
        <v>8046.2881625662267</v>
      </c>
      <c r="AW126" s="36">
        <v>123</v>
      </c>
      <c r="AX126" s="14">
        <f t="shared" si="123"/>
        <v>82114.210386871957</v>
      </c>
      <c r="AY126" s="15">
        <f t="shared" si="88"/>
        <v>10</v>
      </c>
      <c r="AZ126" s="14">
        <f t="shared" si="89"/>
        <v>1230</v>
      </c>
      <c r="BA126" s="14">
        <f t="shared" si="90"/>
        <v>82104.210386871957</v>
      </c>
      <c r="BB126" s="15">
        <f t="shared" si="77"/>
        <v>478.94122725675311</v>
      </c>
      <c r="BC126" s="14">
        <f t="shared" si="91"/>
        <v>26932.533293481163</v>
      </c>
      <c r="BD126" s="14">
        <f t="shared" si="92"/>
        <v>82583.151614128714</v>
      </c>
      <c r="BE126" s="14">
        <f>BD126-$AX$124-SUM($N$125:N126)</f>
        <v>1389.9981389946188</v>
      </c>
      <c r="BF126" s="15">
        <f t="shared" si="78"/>
        <v>264.09964640897755</v>
      </c>
      <c r="BG126" s="34">
        <f t="shared" si="93"/>
        <v>82319.05196771973</v>
      </c>
      <c r="BH126" s="32">
        <f t="shared" si="71"/>
        <v>7161.3157220006251</v>
      </c>
    </row>
    <row r="127" spans="1:6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5"/>
      <c r="M127" s="12">
        <v>124</v>
      </c>
      <c r="N127" s="15">
        <f t="shared" si="120"/>
        <v>500</v>
      </c>
      <c r="O127" s="15">
        <f t="shared" si="94"/>
        <v>62000</v>
      </c>
      <c r="P127" s="15">
        <f t="shared" si="72"/>
        <v>0</v>
      </c>
      <c r="Q127" s="15">
        <f t="shared" si="79"/>
        <v>0</v>
      </c>
      <c r="R127" s="14">
        <f t="shared" si="80"/>
        <v>78861.402772492729</v>
      </c>
      <c r="S127" s="15">
        <f t="shared" si="95"/>
        <v>460.0248495062076</v>
      </c>
      <c r="T127" s="15">
        <f t="shared" si="81"/>
        <v>26369.660041046049</v>
      </c>
      <c r="U127" s="15">
        <f t="shared" si="96"/>
        <v>79321.427621998941</v>
      </c>
      <c r="V127" s="15">
        <f t="shared" si="121"/>
        <v>10</v>
      </c>
      <c r="W127" s="15">
        <f t="shared" si="97"/>
        <v>1240</v>
      </c>
      <c r="X127" s="15">
        <f t="shared" si="98"/>
        <v>6.6101189684999113</v>
      </c>
      <c r="Y127" s="14">
        <f t="shared" si="99"/>
        <v>378.90690082788797</v>
      </c>
      <c r="Z127" s="15">
        <f t="shared" si="100"/>
        <v>132.20237936999825</v>
      </c>
      <c r="AA127" s="14">
        <f t="shared" si="101"/>
        <v>7578.1380165577575</v>
      </c>
      <c r="AB127" s="15">
        <f t="shared" si="102"/>
        <v>79172.615123660449</v>
      </c>
      <c r="AC127" s="15">
        <f t="shared" si="65"/>
        <v>9197.044917385645</v>
      </c>
      <c r="AD127" s="20">
        <f t="shared" si="66"/>
        <v>0.14833943415138137</v>
      </c>
      <c r="AE127" s="28"/>
      <c r="AF127" s="14">
        <f t="shared" si="122"/>
        <v>0</v>
      </c>
      <c r="AG127" s="14">
        <f t="shared" si="67"/>
        <v>9197.044917385645</v>
      </c>
      <c r="AH127" s="26">
        <f t="shared" si="68"/>
        <v>0.14833943415138137</v>
      </c>
      <c r="AI127" s="29">
        <f t="shared" si="73"/>
        <v>17172.615123660449</v>
      </c>
      <c r="AJ127" s="29">
        <f t="shared" si="74"/>
        <v>3262.7968734954852</v>
      </c>
      <c r="AK127" s="81">
        <f t="shared" si="75"/>
        <v>75909.818250164957</v>
      </c>
      <c r="AL127" s="28">
        <v>124</v>
      </c>
      <c r="AM127" s="14">
        <f t="shared" si="76"/>
        <v>88795.091862080648</v>
      </c>
      <c r="AN127" s="15">
        <f t="shared" si="82"/>
        <v>10</v>
      </c>
      <c r="AO127" s="15">
        <f t="shared" si="83"/>
        <v>1240</v>
      </c>
      <c r="AP127" s="15">
        <f t="shared" si="84"/>
        <v>88785.091862080648</v>
      </c>
      <c r="AQ127" s="15">
        <f t="shared" si="85"/>
        <v>517.91303586213724</v>
      </c>
      <c r="AR127" s="15">
        <f t="shared" si="103"/>
        <v>28543.004897942785</v>
      </c>
      <c r="AS127" s="15">
        <f t="shared" si="86"/>
        <v>89303.004897942781</v>
      </c>
      <c r="AT127" s="15">
        <f t="shared" si="69"/>
        <v>5187.5709306091285</v>
      </c>
      <c r="AU127" s="85">
        <f t="shared" si="87"/>
        <v>84115.433967333651</v>
      </c>
      <c r="AV127" s="32">
        <f t="shared" si="70"/>
        <v>8205.6157171686937</v>
      </c>
      <c r="AW127" s="36">
        <v>124</v>
      </c>
      <c r="AX127" s="14">
        <f t="shared" si="123"/>
        <v>83083.151614128714</v>
      </c>
      <c r="AY127" s="15">
        <f t="shared" si="88"/>
        <v>10</v>
      </c>
      <c r="AZ127" s="14">
        <f t="shared" si="89"/>
        <v>1240</v>
      </c>
      <c r="BA127" s="14">
        <f t="shared" si="90"/>
        <v>83073.151614128714</v>
      </c>
      <c r="BB127" s="15">
        <f t="shared" si="77"/>
        <v>484.5933844157509</v>
      </c>
      <c r="BC127" s="14">
        <f t="shared" si="91"/>
        <v>27417.126677896915</v>
      </c>
      <c r="BD127" s="14">
        <f t="shared" si="92"/>
        <v>83557.744998544469</v>
      </c>
      <c r="BE127" s="14">
        <f>BD127-$AX$124-SUM($N$125:N127)</f>
        <v>1864.5915234103741</v>
      </c>
      <c r="BF127" s="15">
        <f t="shared" si="78"/>
        <v>354.27238944797108</v>
      </c>
      <c r="BG127" s="34">
        <f t="shared" si="93"/>
        <v>83203.472609096498</v>
      </c>
      <c r="BH127" s="32">
        <f t="shared" si="71"/>
        <v>7293.6543589315406</v>
      </c>
    </row>
    <row r="128" spans="1:6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5"/>
      <c r="M128" s="12">
        <v>125</v>
      </c>
      <c r="N128" s="15">
        <f t="shared" si="120"/>
        <v>500</v>
      </c>
      <c r="O128" s="15">
        <f t="shared" si="94"/>
        <v>62500</v>
      </c>
      <c r="P128" s="15">
        <f t="shared" si="72"/>
        <v>0</v>
      </c>
      <c r="Q128" s="15">
        <f t="shared" si="79"/>
        <v>0</v>
      </c>
      <c r="R128" s="14">
        <f t="shared" si="80"/>
        <v>79672.615123660449</v>
      </c>
      <c r="S128" s="15">
        <f t="shared" si="95"/>
        <v>464.75692155468602</v>
      </c>
      <c r="T128" s="15">
        <f t="shared" si="81"/>
        <v>26834.416962600735</v>
      </c>
      <c r="U128" s="15">
        <f t="shared" si="96"/>
        <v>80137.372045215132</v>
      </c>
      <c r="V128" s="15">
        <f t="shared" si="121"/>
        <v>10</v>
      </c>
      <c r="W128" s="15">
        <f t="shared" si="97"/>
        <v>1250</v>
      </c>
      <c r="X128" s="15">
        <f t="shared" si="98"/>
        <v>6.6781143371012606</v>
      </c>
      <c r="Y128" s="14">
        <f t="shared" si="99"/>
        <v>385.58501516498922</v>
      </c>
      <c r="Z128" s="15">
        <f t="shared" si="100"/>
        <v>133.56228674202524</v>
      </c>
      <c r="AA128" s="14">
        <f t="shared" si="101"/>
        <v>7711.7003032997827</v>
      </c>
      <c r="AB128" s="15">
        <f t="shared" si="102"/>
        <v>79987.131644135996</v>
      </c>
      <c r="AC128" s="15">
        <f t="shared" si="65"/>
        <v>9347.285318464772</v>
      </c>
      <c r="AD128" s="20">
        <f t="shared" si="66"/>
        <v>0.14955656509543636</v>
      </c>
      <c r="AE128" s="28"/>
      <c r="AF128" s="14">
        <f t="shared" si="122"/>
        <v>0</v>
      </c>
      <c r="AG128" s="14">
        <f t="shared" si="67"/>
        <v>9347.285318464772</v>
      </c>
      <c r="AH128" s="26">
        <f t="shared" si="68"/>
        <v>0.14955656509543636</v>
      </c>
      <c r="AI128" s="29">
        <f t="shared" si="73"/>
        <v>17487.131644135996</v>
      </c>
      <c r="AJ128" s="29">
        <f t="shared" si="74"/>
        <v>3322.5550123858393</v>
      </c>
      <c r="AK128" s="81">
        <f t="shared" si="75"/>
        <v>76664.576631750155</v>
      </c>
      <c r="AL128" s="28">
        <v>125</v>
      </c>
      <c r="AM128" s="14">
        <f t="shared" si="76"/>
        <v>89803.004897942781</v>
      </c>
      <c r="AN128" s="15">
        <f t="shared" si="82"/>
        <v>10</v>
      </c>
      <c r="AO128" s="15">
        <f t="shared" si="83"/>
        <v>1250</v>
      </c>
      <c r="AP128" s="15">
        <f t="shared" si="84"/>
        <v>89793.004897942781</v>
      </c>
      <c r="AQ128" s="15">
        <f t="shared" si="85"/>
        <v>523.79252857133292</v>
      </c>
      <c r="AR128" s="15">
        <f t="shared" si="103"/>
        <v>29066.797426514117</v>
      </c>
      <c r="AS128" s="15">
        <f t="shared" si="86"/>
        <v>90316.797426514109</v>
      </c>
      <c r="AT128" s="15">
        <f t="shared" si="69"/>
        <v>5285.1915110376813</v>
      </c>
      <c r="AU128" s="85">
        <f t="shared" si="87"/>
        <v>85031.605915476423</v>
      </c>
      <c r="AV128" s="32">
        <f t="shared" si="70"/>
        <v>8367.0292837262677</v>
      </c>
      <c r="AW128" s="36">
        <v>125</v>
      </c>
      <c r="AX128" s="14">
        <f t="shared" si="123"/>
        <v>84057.744998544469</v>
      </c>
      <c r="AY128" s="15">
        <f t="shared" si="88"/>
        <v>10</v>
      </c>
      <c r="AZ128" s="14">
        <f t="shared" si="89"/>
        <v>1250</v>
      </c>
      <c r="BA128" s="14">
        <f t="shared" si="90"/>
        <v>84047.744998544469</v>
      </c>
      <c r="BB128" s="15">
        <f t="shared" si="77"/>
        <v>490.27851249150945</v>
      </c>
      <c r="BC128" s="14">
        <f t="shared" si="91"/>
        <v>27907.405190388425</v>
      </c>
      <c r="BD128" s="14">
        <f t="shared" si="92"/>
        <v>84538.023511035979</v>
      </c>
      <c r="BE128" s="14">
        <f>BD128-$AX$124-SUM($N$125:N128)</f>
        <v>2344.870035901884</v>
      </c>
      <c r="BF128" s="15">
        <f t="shared" si="78"/>
        <v>445.52530682135796</v>
      </c>
      <c r="BG128" s="34">
        <f t="shared" si="93"/>
        <v>84092.498204214615</v>
      </c>
      <c r="BH128" s="32">
        <f t="shared" si="71"/>
        <v>7427.92157246446</v>
      </c>
    </row>
    <row r="129" spans="1:6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5"/>
      <c r="M129" s="12">
        <v>126</v>
      </c>
      <c r="N129" s="15">
        <f t="shared" si="120"/>
        <v>500</v>
      </c>
      <c r="O129" s="15">
        <f t="shared" si="94"/>
        <v>63000</v>
      </c>
      <c r="P129" s="15">
        <f t="shared" si="72"/>
        <v>0</v>
      </c>
      <c r="Q129" s="15">
        <f t="shared" si="79"/>
        <v>0</v>
      </c>
      <c r="R129" s="14">
        <f t="shared" si="80"/>
        <v>80487.131644135996</v>
      </c>
      <c r="S129" s="15">
        <f t="shared" si="95"/>
        <v>469.50826792412664</v>
      </c>
      <c r="T129" s="15">
        <f t="shared" si="81"/>
        <v>27303.925230524863</v>
      </c>
      <c r="U129" s="15">
        <f t="shared" si="96"/>
        <v>80956.639912060127</v>
      </c>
      <c r="V129" s="15">
        <f t="shared" si="121"/>
        <v>10</v>
      </c>
      <c r="W129" s="15">
        <f t="shared" si="97"/>
        <v>1260</v>
      </c>
      <c r="X129" s="15">
        <f t="shared" si="98"/>
        <v>6.7463866593383441</v>
      </c>
      <c r="Y129" s="14">
        <f t="shared" si="99"/>
        <v>392.33140182432754</v>
      </c>
      <c r="Z129" s="15">
        <f t="shared" si="100"/>
        <v>134.92773318676689</v>
      </c>
      <c r="AA129" s="14">
        <f t="shared" si="101"/>
        <v>7846.6280364865497</v>
      </c>
      <c r="AB129" s="15">
        <f t="shared" si="102"/>
        <v>80804.965792214032</v>
      </c>
      <c r="AC129" s="15">
        <f t="shared" si="65"/>
        <v>9498.9594383108779</v>
      </c>
      <c r="AD129" s="20">
        <f t="shared" si="66"/>
        <v>0.15077713394144251</v>
      </c>
      <c r="AE129" s="28"/>
      <c r="AF129" s="14">
        <f t="shared" si="122"/>
        <v>0</v>
      </c>
      <c r="AG129" s="14">
        <f t="shared" si="67"/>
        <v>9498.9594383108779</v>
      </c>
      <c r="AH129" s="26">
        <f t="shared" si="68"/>
        <v>0.15077713394144251</v>
      </c>
      <c r="AI129" s="29">
        <f t="shared" si="73"/>
        <v>17804.965792214032</v>
      </c>
      <c r="AJ129" s="29">
        <f t="shared" si="74"/>
        <v>3382.943500520666</v>
      </c>
      <c r="AK129" s="81">
        <f t="shared" si="75"/>
        <v>77422.022291693371</v>
      </c>
      <c r="AL129" s="28">
        <v>126</v>
      </c>
      <c r="AM129" s="14">
        <f t="shared" si="76"/>
        <v>90816.797426514109</v>
      </c>
      <c r="AN129" s="15">
        <f t="shared" si="82"/>
        <v>10</v>
      </c>
      <c r="AO129" s="15">
        <f t="shared" si="83"/>
        <v>1260</v>
      </c>
      <c r="AP129" s="15">
        <f t="shared" si="84"/>
        <v>90806.797426514109</v>
      </c>
      <c r="AQ129" s="15">
        <f t="shared" si="85"/>
        <v>529.70631832133233</v>
      </c>
      <c r="AR129" s="15">
        <f t="shared" si="103"/>
        <v>29596.503744835449</v>
      </c>
      <c r="AS129" s="15">
        <f t="shared" si="86"/>
        <v>91336.503744835441</v>
      </c>
      <c r="AT129" s="15">
        <f t="shared" si="69"/>
        <v>5383.935711518734</v>
      </c>
      <c r="AU129" s="85">
        <f t="shared" si="87"/>
        <v>85952.568033316711</v>
      </c>
      <c r="AV129" s="32">
        <f t="shared" si="70"/>
        <v>8530.5457416233403</v>
      </c>
      <c r="AW129" s="36">
        <v>126</v>
      </c>
      <c r="AX129" s="14">
        <f t="shared" si="123"/>
        <v>85038.023511035979</v>
      </c>
      <c r="AY129" s="15">
        <f t="shared" si="88"/>
        <v>10</v>
      </c>
      <c r="AZ129" s="14">
        <f t="shared" si="89"/>
        <v>1260</v>
      </c>
      <c r="BA129" s="14">
        <f t="shared" si="90"/>
        <v>85028.023511035979</v>
      </c>
      <c r="BB129" s="15">
        <f t="shared" si="77"/>
        <v>495.99680381437656</v>
      </c>
      <c r="BC129" s="14">
        <f t="shared" si="91"/>
        <v>28403.401994202803</v>
      </c>
      <c r="BD129" s="14">
        <f t="shared" si="92"/>
        <v>85524.02031485035</v>
      </c>
      <c r="BE129" s="14">
        <f>BD129-$AX$124-SUM($N$125:N129)</f>
        <v>2830.8668397162546</v>
      </c>
      <c r="BF129" s="15">
        <f t="shared" si="78"/>
        <v>537.86469954608833</v>
      </c>
      <c r="BG129" s="34">
        <f t="shared" si="93"/>
        <v>84986.155615304262</v>
      </c>
      <c r="BH129" s="32">
        <f t="shared" si="71"/>
        <v>7564.1333236108912</v>
      </c>
    </row>
    <row r="130" spans="1:6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5"/>
      <c r="M130" s="12">
        <v>127</v>
      </c>
      <c r="N130" s="15">
        <f t="shared" si="120"/>
        <v>500</v>
      </c>
      <c r="O130" s="15">
        <f t="shared" si="94"/>
        <v>63500</v>
      </c>
      <c r="P130" s="15">
        <f t="shared" si="72"/>
        <v>0</v>
      </c>
      <c r="Q130" s="15">
        <f t="shared" si="79"/>
        <v>0</v>
      </c>
      <c r="R130" s="14">
        <f t="shared" si="80"/>
        <v>81304.965792214032</v>
      </c>
      <c r="S130" s="15">
        <f t="shared" si="95"/>
        <v>474.27896712124857</v>
      </c>
      <c r="T130" s="15">
        <f t="shared" si="81"/>
        <v>27778.204197646111</v>
      </c>
      <c r="U130" s="15">
        <f t="shared" si="96"/>
        <v>81779.244759335284</v>
      </c>
      <c r="V130" s="15">
        <f t="shared" si="121"/>
        <v>10</v>
      </c>
      <c r="W130" s="15">
        <f t="shared" si="97"/>
        <v>1270</v>
      </c>
      <c r="X130" s="15">
        <f t="shared" si="98"/>
        <v>6.8149370632779407</v>
      </c>
      <c r="Y130" s="14">
        <f t="shared" si="99"/>
        <v>399.14633888760551</v>
      </c>
      <c r="Z130" s="15">
        <f t="shared" si="100"/>
        <v>136.29874126555882</v>
      </c>
      <c r="AA130" s="14">
        <f t="shared" si="101"/>
        <v>7982.9267777521081</v>
      </c>
      <c r="AB130" s="15">
        <f t="shared" si="102"/>
        <v>81626.131081006446</v>
      </c>
      <c r="AC130" s="15">
        <f t="shared" si="65"/>
        <v>9652.0731166397127</v>
      </c>
      <c r="AD130" s="20">
        <f t="shared" si="66"/>
        <v>0.15200115144314508</v>
      </c>
      <c r="AE130" s="28"/>
      <c r="AF130" s="14">
        <f t="shared" si="122"/>
        <v>0</v>
      </c>
      <c r="AG130" s="14">
        <f t="shared" si="67"/>
        <v>9652.0731166397127</v>
      </c>
      <c r="AH130" s="26">
        <f t="shared" si="68"/>
        <v>0.15200115144314508</v>
      </c>
      <c r="AI130" s="29">
        <f t="shared" si="73"/>
        <v>18126.131081006446</v>
      </c>
      <c r="AJ130" s="29">
        <f t="shared" si="74"/>
        <v>3443.9649053912249</v>
      </c>
      <c r="AK130" s="81">
        <f t="shared" si="75"/>
        <v>78182.166175615217</v>
      </c>
      <c r="AL130" s="28">
        <v>127</v>
      </c>
      <c r="AM130" s="14">
        <f t="shared" si="76"/>
        <v>91836.503744835441</v>
      </c>
      <c r="AN130" s="15">
        <f t="shared" si="82"/>
        <v>10</v>
      </c>
      <c r="AO130" s="15">
        <f t="shared" si="83"/>
        <v>1270</v>
      </c>
      <c r="AP130" s="15">
        <f t="shared" si="84"/>
        <v>91826.503744835441</v>
      </c>
      <c r="AQ130" s="15">
        <f t="shared" si="85"/>
        <v>535.65460517820679</v>
      </c>
      <c r="AR130" s="15">
        <f t="shared" si="103"/>
        <v>30132.158350013655</v>
      </c>
      <c r="AS130" s="15">
        <f t="shared" si="86"/>
        <v>92362.158350013648</v>
      </c>
      <c r="AT130" s="15">
        <f t="shared" si="69"/>
        <v>5483.8100865025935</v>
      </c>
      <c r="AU130" s="85">
        <f t="shared" si="87"/>
        <v>86878.348263511056</v>
      </c>
      <c r="AV130" s="32">
        <f t="shared" si="70"/>
        <v>8696.1820878958388</v>
      </c>
      <c r="AW130" s="36">
        <v>127</v>
      </c>
      <c r="AX130" s="14">
        <f t="shared" si="123"/>
        <v>86024.02031485035</v>
      </c>
      <c r="AY130" s="15">
        <f t="shared" si="88"/>
        <v>10</v>
      </c>
      <c r="AZ130" s="14">
        <f t="shared" si="89"/>
        <v>1270</v>
      </c>
      <c r="BA130" s="14">
        <f t="shared" si="90"/>
        <v>86014.02031485035</v>
      </c>
      <c r="BB130" s="15">
        <f t="shared" si="77"/>
        <v>501.74845183662705</v>
      </c>
      <c r="BC130" s="14">
        <f t="shared" si="91"/>
        <v>28905.150446039428</v>
      </c>
      <c r="BD130" s="14">
        <f t="shared" si="92"/>
        <v>86515.768766686975</v>
      </c>
      <c r="BE130" s="14">
        <f>BD130-$AX$124-SUM($N$125:N130)</f>
        <v>3322.6152915528801</v>
      </c>
      <c r="BF130" s="15">
        <f t="shared" si="78"/>
        <v>631.29690539504725</v>
      </c>
      <c r="BG130" s="34">
        <f t="shared" si="93"/>
        <v>85884.471861291924</v>
      </c>
      <c r="BH130" s="32">
        <f t="shared" si="71"/>
        <v>7702.3056856767071</v>
      </c>
    </row>
    <row r="131" spans="1:6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5"/>
      <c r="M131" s="12">
        <v>128</v>
      </c>
      <c r="N131" s="15">
        <f t="shared" si="120"/>
        <v>500</v>
      </c>
      <c r="O131" s="15">
        <f t="shared" si="94"/>
        <v>64000</v>
      </c>
      <c r="P131" s="15">
        <f t="shared" si="72"/>
        <v>0</v>
      </c>
      <c r="Q131" s="15">
        <f t="shared" si="79"/>
        <v>0</v>
      </c>
      <c r="R131" s="14">
        <f t="shared" si="80"/>
        <v>82126.131081006446</v>
      </c>
      <c r="S131" s="15">
        <f t="shared" si="95"/>
        <v>479.06909797253769</v>
      </c>
      <c r="T131" s="15">
        <f t="shared" si="81"/>
        <v>28257.273295618648</v>
      </c>
      <c r="U131" s="15">
        <f t="shared" si="96"/>
        <v>82605.200178978979</v>
      </c>
      <c r="V131" s="15">
        <f t="shared" si="121"/>
        <v>10</v>
      </c>
      <c r="W131" s="15">
        <f t="shared" si="97"/>
        <v>1280</v>
      </c>
      <c r="X131" s="15">
        <f t="shared" si="98"/>
        <v>6.883766681581581</v>
      </c>
      <c r="Y131" s="14">
        <f t="shared" si="99"/>
        <v>406.03010556918707</v>
      </c>
      <c r="Z131" s="15">
        <f t="shared" si="100"/>
        <v>137.67533363163164</v>
      </c>
      <c r="AA131" s="14">
        <f t="shared" si="101"/>
        <v>8120.6021113837396</v>
      </c>
      <c r="AB131" s="15">
        <f t="shared" si="102"/>
        <v>82450.641078665765</v>
      </c>
      <c r="AC131" s="15">
        <f t="shared" si="65"/>
        <v>9806.6322169529267</v>
      </c>
      <c r="AD131" s="20">
        <f t="shared" si="66"/>
        <v>0.15322862838988949</v>
      </c>
      <c r="AE131" s="28"/>
      <c r="AF131" s="14">
        <f t="shared" si="122"/>
        <v>0</v>
      </c>
      <c r="AG131" s="14">
        <f t="shared" si="67"/>
        <v>9806.6322169529267</v>
      </c>
      <c r="AH131" s="26">
        <f t="shared" si="68"/>
        <v>0.15322862838988949</v>
      </c>
      <c r="AI131" s="29">
        <f t="shared" si="73"/>
        <v>18450.641078665765</v>
      </c>
      <c r="AJ131" s="29">
        <f t="shared" si="74"/>
        <v>3505.6218049464956</v>
      </c>
      <c r="AK131" s="81">
        <f t="shared" si="75"/>
        <v>78945.01927371927</v>
      </c>
      <c r="AL131" s="28">
        <v>128</v>
      </c>
      <c r="AM131" s="14">
        <f t="shared" si="76"/>
        <v>92862.158350013648</v>
      </c>
      <c r="AN131" s="15">
        <f t="shared" si="82"/>
        <v>10</v>
      </c>
      <c r="AO131" s="15">
        <f t="shared" si="83"/>
        <v>1280</v>
      </c>
      <c r="AP131" s="15">
        <f t="shared" si="84"/>
        <v>92852.158350013648</v>
      </c>
      <c r="AQ131" s="15">
        <f t="shared" si="85"/>
        <v>541.63759037507964</v>
      </c>
      <c r="AR131" s="15">
        <f t="shared" si="103"/>
        <v>30673.795940388736</v>
      </c>
      <c r="AS131" s="15">
        <f t="shared" si="86"/>
        <v>93393.795940388722</v>
      </c>
      <c r="AT131" s="15">
        <f t="shared" si="69"/>
        <v>5584.8212286738571</v>
      </c>
      <c r="AU131" s="85">
        <f t="shared" si="87"/>
        <v>87808.974711714865</v>
      </c>
      <c r="AV131" s="32">
        <f t="shared" si="70"/>
        <v>8863.9554379955953</v>
      </c>
      <c r="AW131" s="36">
        <v>128</v>
      </c>
      <c r="AX131" s="14">
        <f t="shared" si="123"/>
        <v>87015.768766686975</v>
      </c>
      <c r="AY131" s="15">
        <f t="shared" si="88"/>
        <v>10</v>
      </c>
      <c r="AZ131" s="14">
        <f t="shared" si="89"/>
        <v>1280</v>
      </c>
      <c r="BA131" s="14">
        <f t="shared" si="90"/>
        <v>87005.768766686975</v>
      </c>
      <c r="BB131" s="15">
        <f t="shared" si="77"/>
        <v>507.53365113900742</v>
      </c>
      <c r="BC131" s="14">
        <f t="shared" si="91"/>
        <v>29412.684097178437</v>
      </c>
      <c r="BD131" s="14">
        <f t="shared" si="92"/>
        <v>87513.30241782598</v>
      </c>
      <c r="BE131" s="14">
        <f>BD131-$AX$124-SUM($N$125:N131)</f>
        <v>3820.1489426918852</v>
      </c>
      <c r="BF131" s="15">
        <f t="shared" si="78"/>
        <v>725.82829911145814</v>
      </c>
      <c r="BG131" s="34">
        <f t="shared" si="93"/>
        <v>86787.474118714526</v>
      </c>
      <c r="BH131" s="32">
        <f t="shared" si="71"/>
        <v>7842.4548449952563</v>
      </c>
    </row>
    <row r="132" spans="1:6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5"/>
      <c r="M132" s="12">
        <v>129</v>
      </c>
      <c r="N132" s="15">
        <f t="shared" si="120"/>
        <v>500</v>
      </c>
      <c r="O132" s="15">
        <f t="shared" si="94"/>
        <v>64500</v>
      </c>
      <c r="P132" s="15">
        <f t="shared" si="72"/>
        <v>0</v>
      </c>
      <c r="Q132" s="15">
        <f t="shared" si="79"/>
        <v>0</v>
      </c>
      <c r="R132" s="14">
        <f t="shared" si="80"/>
        <v>82950.641078665765</v>
      </c>
      <c r="S132" s="15">
        <f t="shared" si="95"/>
        <v>483.87873962555039</v>
      </c>
      <c r="T132" s="15">
        <f t="shared" si="81"/>
        <v>28741.152035244198</v>
      </c>
      <c r="U132" s="15">
        <f t="shared" si="96"/>
        <v>83434.519818291315</v>
      </c>
      <c r="V132" s="15">
        <f t="shared" si="121"/>
        <v>10</v>
      </c>
      <c r="W132" s="15">
        <f t="shared" si="97"/>
        <v>1290</v>
      </c>
      <c r="X132" s="15">
        <f t="shared" si="98"/>
        <v>6.952876651524277</v>
      </c>
      <c r="Y132" s="14">
        <f t="shared" si="99"/>
        <v>412.98298222071134</v>
      </c>
      <c r="Z132" s="15">
        <f t="shared" si="100"/>
        <v>139.05753303048553</v>
      </c>
      <c r="AA132" s="14">
        <f t="shared" si="101"/>
        <v>8259.6596444142251</v>
      </c>
      <c r="AB132" s="15">
        <f t="shared" si="102"/>
        <v>83278.509408609301</v>
      </c>
      <c r="AC132" s="15">
        <f t="shared" ref="AC132:AC195" si="124">Q132+W132+Y132+AA132</f>
        <v>9962.6426266349372</v>
      </c>
      <c r="AD132" s="20">
        <f t="shared" ref="AD132:AD195" si="125">AC132/O132</f>
        <v>0.1544595756067432</v>
      </c>
      <c r="AE132" s="28"/>
      <c r="AF132" s="14">
        <f t="shared" si="122"/>
        <v>0</v>
      </c>
      <c r="AG132" s="14">
        <f t="shared" ref="AG132:AG195" si="126">AC132+AF132</f>
        <v>9962.6426266349372</v>
      </c>
      <c r="AH132" s="26">
        <f t="shared" ref="AH132:AH195" si="127">AG132/O132</f>
        <v>0.1544595756067432</v>
      </c>
      <c r="AI132" s="29">
        <f t="shared" si="73"/>
        <v>18778.509408609301</v>
      </c>
      <c r="AJ132" s="29">
        <f t="shared" si="74"/>
        <v>3567.9167876357674</v>
      </c>
      <c r="AK132" s="81">
        <f t="shared" si="75"/>
        <v>79710.592620973533</v>
      </c>
      <c r="AL132" s="28">
        <v>129</v>
      </c>
      <c r="AM132" s="14">
        <f t="shared" si="76"/>
        <v>93893.795940388722</v>
      </c>
      <c r="AN132" s="15">
        <f t="shared" si="82"/>
        <v>10</v>
      </c>
      <c r="AO132" s="15">
        <f t="shared" si="83"/>
        <v>1290</v>
      </c>
      <c r="AP132" s="15">
        <f t="shared" si="84"/>
        <v>93883.795940388722</v>
      </c>
      <c r="AQ132" s="15">
        <f t="shared" si="85"/>
        <v>547.65547631893423</v>
      </c>
      <c r="AR132" s="15">
        <f t="shared" si="103"/>
        <v>31221.45141670767</v>
      </c>
      <c r="AS132" s="15">
        <f t="shared" si="86"/>
        <v>94431.451416707656</v>
      </c>
      <c r="AT132" s="15">
        <f t="shared" ref="AT132:AT195" si="128">IF((AS132-O132)&gt;0,$AT$2*(AS132-O132),0)</f>
        <v>5686.9757691744544</v>
      </c>
      <c r="AU132" s="85">
        <f t="shared" si="87"/>
        <v>88744.475647533196</v>
      </c>
      <c r="AV132" s="32">
        <f t="shared" ref="AV132:AV195" si="129">AU132-AK132</f>
        <v>9033.8830265596625</v>
      </c>
      <c r="AW132" s="36">
        <v>129</v>
      </c>
      <c r="AX132" s="14">
        <f t="shared" si="123"/>
        <v>88013.30241782598</v>
      </c>
      <c r="AY132" s="15">
        <f t="shared" si="88"/>
        <v>10</v>
      </c>
      <c r="AZ132" s="14">
        <f t="shared" si="89"/>
        <v>1290</v>
      </c>
      <c r="BA132" s="14">
        <f t="shared" si="90"/>
        <v>88003.30241782598</v>
      </c>
      <c r="BB132" s="15">
        <f t="shared" si="77"/>
        <v>513.3525974373182</v>
      </c>
      <c r="BC132" s="14">
        <f t="shared" si="91"/>
        <v>29926.036694615756</v>
      </c>
      <c r="BD132" s="14">
        <f t="shared" si="92"/>
        <v>88516.655015263299</v>
      </c>
      <c r="BE132" s="14">
        <f>BD132-$AX$124-SUM($N$125:N132)</f>
        <v>4323.5015401292039</v>
      </c>
      <c r="BF132" s="15">
        <f t="shared" si="78"/>
        <v>821.46529262454874</v>
      </c>
      <c r="BG132" s="34">
        <f t="shared" si="93"/>
        <v>87695.189722638752</v>
      </c>
      <c r="BH132" s="32">
        <f t="shared" ref="BH132:BH195" si="130">BG132-AK132</f>
        <v>7984.5971016652184</v>
      </c>
    </row>
    <row r="133" spans="1:6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5"/>
      <c r="M133" s="12">
        <v>130</v>
      </c>
      <c r="N133" s="15">
        <f t="shared" si="120"/>
        <v>500</v>
      </c>
      <c r="O133" s="15">
        <f t="shared" si="94"/>
        <v>65000</v>
      </c>
      <c r="P133" s="15">
        <f t="shared" ref="P133:P196" si="131">N133*$K$15</f>
        <v>0</v>
      </c>
      <c r="Q133" s="15">
        <f t="shared" si="79"/>
        <v>0</v>
      </c>
      <c r="R133" s="14">
        <f t="shared" si="80"/>
        <v>83778.509408609301</v>
      </c>
      <c r="S133" s="15">
        <f t="shared" si="95"/>
        <v>488.70797155022098</v>
      </c>
      <c r="T133" s="15">
        <f t="shared" si="81"/>
        <v>29229.860006794421</v>
      </c>
      <c r="U133" s="15">
        <f t="shared" si="96"/>
        <v>84267.21738015952</v>
      </c>
      <c r="V133" s="15">
        <f t="shared" si="121"/>
        <v>10</v>
      </c>
      <c r="W133" s="15">
        <f t="shared" si="97"/>
        <v>1300</v>
      </c>
      <c r="X133" s="15">
        <f t="shared" si="98"/>
        <v>7.0222681150132935</v>
      </c>
      <c r="Y133" s="14">
        <f t="shared" si="99"/>
        <v>420.00525033572461</v>
      </c>
      <c r="Z133" s="15">
        <f t="shared" si="100"/>
        <v>140.44536230026588</v>
      </c>
      <c r="AA133" s="14">
        <f t="shared" si="101"/>
        <v>8400.1050067144915</v>
      </c>
      <c r="AB133" s="15">
        <f t="shared" si="102"/>
        <v>84109.749749744238</v>
      </c>
      <c r="AC133" s="15">
        <f t="shared" si="124"/>
        <v>10120.110257050215</v>
      </c>
      <c r="AD133" s="20">
        <f t="shared" si="125"/>
        <v>0.15569400395461869</v>
      </c>
      <c r="AE133" s="28"/>
      <c r="AF133" s="14">
        <f t="shared" si="122"/>
        <v>0</v>
      </c>
      <c r="AG133" s="14">
        <f t="shared" si="126"/>
        <v>10120.110257050215</v>
      </c>
      <c r="AH133" s="26">
        <f t="shared" si="127"/>
        <v>0.15569400395461869</v>
      </c>
      <c r="AI133" s="29">
        <f t="shared" ref="AI133:AI196" si="132">IF(AB133-O133-AF133&lt;0,0,AB133-O133-AF133)</f>
        <v>19109.749749744238</v>
      </c>
      <c r="AJ133" s="29">
        <f t="shared" ref="AJ133:AJ196" si="133">AI133*$AJ$2</f>
        <v>3630.8524524514055</v>
      </c>
      <c r="AK133" s="81">
        <f t="shared" ref="AK133:AK196" si="134">AB133-AF133-AJ133</f>
        <v>80478.897297292831</v>
      </c>
      <c r="AL133" s="28">
        <v>130</v>
      </c>
      <c r="AM133" s="14">
        <f t="shared" ref="AM133:AM196" si="135">N133+AS132</f>
        <v>94931.451416707656</v>
      </c>
      <c r="AN133" s="15">
        <f t="shared" si="82"/>
        <v>10</v>
      </c>
      <c r="AO133" s="15">
        <f t="shared" si="83"/>
        <v>1300</v>
      </c>
      <c r="AP133" s="15">
        <f t="shared" si="84"/>
        <v>94921.451416707656</v>
      </c>
      <c r="AQ133" s="15">
        <f t="shared" si="85"/>
        <v>553.70846659746132</v>
      </c>
      <c r="AR133" s="15">
        <f t="shared" si="103"/>
        <v>31775.159883305132</v>
      </c>
      <c r="AS133" s="15">
        <f t="shared" si="86"/>
        <v>95475.15988330511</v>
      </c>
      <c r="AT133" s="15">
        <f t="shared" si="128"/>
        <v>5790.2803778279713</v>
      </c>
      <c r="AU133" s="85">
        <f t="shared" si="87"/>
        <v>89684.879505477133</v>
      </c>
      <c r="AV133" s="32">
        <f t="shared" si="129"/>
        <v>9205.9822081843013</v>
      </c>
      <c r="AW133" s="36">
        <v>130</v>
      </c>
      <c r="AX133" s="14">
        <f t="shared" si="123"/>
        <v>89016.655015263299</v>
      </c>
      <c r="AY133" s="15">
        <f t="shared" si="88"/>
        <v>10</v>
      </c>
      <c r="AZ133" s="14">
        <f t="shared" si="89"/>
        <v>1300</v>
      </c>
      <c r="BA133" s="14">
        <f t="shared" si="90"/>
        <v>89006.655015263299</v>
      </c>
      <c r="BB133" s="15">
        <f t="shared" ref="BB133:BB196" si="136">BA133*$K$9/12</f>
        <v>519.2054875890359</v>
      </c>
      <c r="BC133" s="14">
        <f t="shared" si="91"/>
        <v>30445.242182204791</v>
      </c>
      <c r="BD133" s="14">
        <f t="shared" si="92"/>
        <v>89525.860502852331</v>
      </c>
      <c r="BE133" s="14">
        <f>BD133-$AX$124-SUM($N$125:N133)</f>
        <v>4832.7070277182356</v>
      </c>
      <c r="BF133" s="15">
        <f t="shared" ref="BF133:BF196" si="137">IF(BE133&gt;0,BE133*$BF$2,0)</f>
        <v>918.21433526646479</v>
      </c>
      <c r="BG133" s="34">
        <f t="shared" si="93"/>
        <v>88607.646167585859</v>
      </c>
      <c r="BH133" s="32">
        <f t="shared" si="130"/>
        <v>8128.7488702930277</v>
      </c>
    </row>
    <row r="134" spans="1:6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5"/>
      <c r="M134" s="12">
        <v>131</v>
      </c>
      <c r="N134" s="15">
        <f t="shared" si="120"/>
        <v>500</v>
      </c>
      <c r="O134" s="15">
        <f t="shared" si="94"/>
        <v>65500</v>
      </c>
      <c r="P134" s="15">
        <f t="shared" si="131"/>
        <v>0</v>
      </c>
      <c r="Q134" s="15">
        <f t="shared" ref="Q134:Q197" si="138">P134+Q133</f>
        <v>0</v>
      </c>
      <c r="R134" s="14">
        <f t="shared" ref="R134:R197" si="139">AB133+N134-P134</f>
        <v>84609.749749744238</v>
      </c>
      <c r="S134" s="15">
        <f t="shared" si="95"/>
        <v>493.55687354017476</v>
      </c>
      <c r="T134" s="15">
        <f t="shared" ref="T134:T197" si="140">S134+T133</f>
        <v>29723.416880334596</v>
      </c>
      <c r="U134" s="15">
        <f t="shared" si="96"/>
        <v>85103.306623284414</v>
      </c>
      <c r="V134" s="15">
        <f t="shared" si="121"/>
        <v>10</v>
      </c>
      <c r="W134" s="15">
        <f t="shared" si="97"/>
        <v>1310</v>
      </c>
      <c r="X134" s="15">
        <f t="shared" si="98"/>
        <v>7.0919422186070342</v>
      </c>
      <c r="Y134" s="14">
        <f t="shared" si="99"/>
        <v>427.09719255433163</v>
      </c>
      <c r="Z134" s="15">
        <f t="shared" si="100"/>
        <v>141.8388443721407</v>
      </c>
      <c r="AA134" s="14">
        <f t="shared" si="101"/>
        <v>8541.943851086633</v>
      </c>
      <c r="AB134" s="15">
        <f t="shared" si="102"/>
        <v>84944.375836693667</v>
      </c>
      <c r="AC134" s="15">
        <f t="shared" si="124"/>
        <v>10279.041043640966</v>
      </c>
      <c r="AD134" s="20">
        <f t="shared" si="125"/>
        <v>0.15693192433039643</v>
      </c>
      <c r="AE134" s="28"/>
      <c r="AF134" s="14">
        <f t="shared" si="122"/>
        <v>0</v>
      </c>
      <c r="AG134" s="14">
        <f t="shared" si="126"/>
        <v>10279.041043640966</v>
      </c>
      <c r="AH134" s="26">
        <f t="shared" si="127"/>
        <v>0.15693192433039643</v>
      </c>
      <c r="AI134" s="29">
        <f t="shared" si="132"/>
        <v>19444.375836693667</v>
      </c>
      <c r="AJ134" s="29">
        <f t="shared" si="133"/>
        <v>3694.4314089717968</v>
      </c>
      <c r="AK134" s="81">
        <f t="shared" si="134"/>
        <v>81249.944427721872</v>
      </c>
      <c r="AL134" s="28">
        <v>131</v>
      </c>
      <c r="AM134" s="14">
        <f t="shared" si="135"/>
        <v>95975.15988330511</v>
      </c>
      <c r="AN134" s="15">
        <f t="shared" ref="AN134:AN197" si="141">N134*$K$10</f>
        <v>10</v>
      </c>
      <c r="AO134" s="15">
        <f t="shared" ref="AO134:AO197" si="142">AN134+AO133</f>
        <v>1310</v>
      </c>
      <c r="AP134" s="15">
        <f t="shared" ref="AP134:AP197" si="143">AM134-AN134</f>
        <v>95965.15988330511</v>
      </c>
      <c r="AQ134" s="15">
        <f t="shared" ref="AQ134:AQ197" si="144">AP134*$K$9/12</f>
        <v>559.79676598594654</v>
      </c>
      <c r="AR134" s="15">
        <f t="shared" si="103"/>
        <v>32334.956649291078</v>
      </c>
      <c r="AS134" s="15">
        <f t="shared" ref="AS134:AS197" si="145">AP134+AQ134</f>
        <v>96524.956649291053</v>
      </c>
      <c r="AT134" s="15">
        <f t="shared" si="128"/>
        <v>5894.7417633653004</v>
      </c>
      <c r="AU134" s="85">
        <f t="shared" ref="AU134:AU197" si="146">AS134-AT134</f>
        <v>90630.214885925758</v>
      </c>
      <c r="AV134" s="32">
        <f t="shared" si="129"/>
        <v>9380.2704582038859</v>
      </c>
      <c r="AW134" s="36">
        <v>131</v>
      </c>
      <c r="AX134" s="14">
        <f t="shared" si="123"/>
        <v>90025.860502852331</v>
      </c>
      <c r="AY134" s="15">
        <f t="shared" ref="AY134:AY197" si="147">N134*$K$10</f>
        <v>10</v>
      </c>
      <c r="AZ134" s="14">
        <f t="shared" ref="AZ134:AZ197" si="148">AY134+AZ133</f>
        <v>1310</v>
      </c>
      <c r="BA134" s="14">
        <f t="shared" ref="BA134:BA197" si="149">AX134-AY134</f>
        <v>90015.860502852331</v>
      </c>
      <c r="BB134" s="15">
        <f t="shared" si="136"/>
        <v>525.09251959997198</v>
      </c>
      <c r="BC134" s="14">
        <f t="shared" ref="BC134:BC197" si="150">BB134+BC133</f>
        <v>30970.334701804764</v>
      </c>
      <c r="BD134" s="14">
        <f t="shared" ref="BD134:BD197" si="151">BA134+BB134</f>
        <v>90540.953022452304</v>
      </c>
      <c r="BE134" s="14">
        <f>BD134-$AX$124-SUM($N$125:N134)</f>
        <v>5347.7995473182091</v>
      </c>
      <c r="BF134" s="15">
        <f t="shared" si="137"/>
        <v>1016.0819139904597</v>
      </c>
      <c r="BG134" s="34">
        <f t="shared" ref="BG134:BG197" si="152">BD134-BF134</f>
        <v>89524.871108461841</v>
      </c>
      <c r="BH134" s="32">
        <f t="shared" si="130"/>
        <v>8274.926680739969</v>
      </c>
    </row>
    <row r="135" spans="1:6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5"/>
      <c r="M135" s="12">
        <v>132</v>
      </c>
      <c r="N135" s="15">
        <f t="shared" si="120"/>
        <v>500</v>
      </c>
      <c r="O135" s="15">
        <f t="shared" ref="O135:O198" si="153">N135+O134</f>
        <v>66000</v>
      </c>
      <c r="P135" s="15">
        <f t="shared" si="131"/>
        <v>0</v>
      </c>
      <c r="Q135" s="15">
        <f t="shared" si="138"/>
        <v>0</v>
      </c>
      <c r="R135" s="14">
        <f t="shared" si="139"/>
        <v>85444.375836693667</v>
      </c>
      <c r="S135" s="15">
        <f t="shared" ref="S135:S198" si="154">R135*$K$9/12</f>
        <v>498.42552571404644</v>
      </c>
      <c r="T135" s="15">
        <f t="shared" si="140"/>
        <v>30221.842406048643</v>
      </c>
      <c r="U135" s="15">
        <f t="shared" ref="U135:U198" si="155">R135+S135</f>
        <v>85942.801362407714</v>
      </c>
      <c r="V135" s="15">
        <f t="shared" si="121"/>
        <v>10</v>
      </c>
      <c r="W135" s="15">
        <f t="shared" ref="W135:W198" si="156">V135+W134</f>
        <v>1320</v>
      </c>
      <c r="X135" s="15">
        <f t="shared" ref="X135:X198" si="157">U135*$K$17/12</f>
        <v>7.161900113533977</v>
      </c>
      <c r="Y135" s="14">
        <f t="shared" ref="Y135:Y198" si="158">X135+Y134</f>
        <v>434.25909266786562</v>
      </c>
      <c r="Z135" s="15">
        <f t="shared" ref="Z135:Z198" si="159">$K$16/12*U135</f>
        <v>143.23800227067954</v>
      </c>
      <c r="AA135" s="14">
        <f t="shared" ref="AA135:AA198" si="160">Z135+AA134</f>
        <v>8685.1818533573132</v>
      </c>
      <c r="AB135" s="15">
        <f t="shared" ref="AB135:AB198" si="161">U135-V135-X135-Z135</f>
        <v>85782.401460023495</v>
      </c>
      <c r="AC135" s="15">
        <f t="shared" si="124"/>
        <v>10439.440946025179</v>
      </c>
      <c r="AD135" s="20">
        <f t="shared" si="125"/>
        <v>0.15817334766704816</v>
      </c>
      <c r="AE135" s="28"/>
      <c r="AF135" s="14">
        <f t="shared" si="122"/>
        <v>0</v>
      </c>
      <c r="AG135" s="14">
        <f t="shared" si="126"/>
        <v>10439.440946025179</v>
      </c>
      <c r="AH135" s="26">
        <f t="shared" si="127"/>
        <v>0.15817334766704816</v>
      </c>
      <c r="AI135" s="29">
        <f t="shared" si="132"/>
        <v>19782.401460023495</v>
      </c>
      <c r="AJ135" s="29">
        <f t="shared" si="133"/>
        <v>3758.6562774044642</v>
      </c>
      <c r="AK135" s="81">
        <f t="shared" si="134"/>
        <v>82023.745182619037</v>
      </c>
      <c r="AL135" s="28">
        <v>132</v>
      </c>
      <c r="AM135" s="14">
        <f t="shared" si="135"/>
        <v>97024.956649291053</v>
      </c>
      <c r="AN135" s="15">
        <f t="shared" si="141"/>
        <v>10</v>
      </c>
      <c r="AO135" s="15">
        <f t="shared" si="142"/>
        <v>1320</v>
      </c>
      <c r="AP135" s="15">
        <f t="shared" si="143"/>
        <v>97014.956649291053</v>
      </c>
      <c r="AQ135" s="15">
        <f t="shared" si="144"/>
        <v>565.92058045419788</v>
      </c>
      <c r="AR135" s="15">
        <f t="shared" ref="AR135:AR198" si="162">AQ135+AR134</f>
        <v>32900.877229745274</v>
      </c>
      <c r="AS135" s="15">
        <f t="shared" si="145"/>
        <v>97580.877229745252</v>
      </c>
      <c r="AT135" s="15">
        <f t="shared" si="128"/>
        <v>6000.3666736515979</v>
      </c>
      <c r="AU135" s="85">
        <f t="shared" si="146"/>
        <v>91580.51055609365</v>
      </c>
      <c r="AV135" s="32">
        <f t="shared" si="129"/>
        <v>9556.7653734746127</v>
      </c>
      <c r="AW135" s="36">
        <v>132</v>
      </c>
      <c r="AX135" s="14">
        <f t="shared" si="123"/>
        <v>91040.953022452304</v>
      </c>
      <c r="AY135" s="15">
        <f t="shared" si="147"/>
        <v>10</v>
      </c>
      <c r="AZ135" s="14">
        <f t="shared" si="148"/>
        <v>1320</v>
      </c>
      <c r="BA135" s="14">
        <f t="shared" si="149"/>
        <v>91030.953022452304</v>
      </c>
      <c r="BB135" s="15">
        <f t="shared" si="136"/>
        <v>531.01389263097178</v>
      </c>
      <c r="BC135" s="14">
        <f t="shared" si="150"/>
        <v>31501.348594435734</v>
      </c>
      <c r="BD135" s="14">
        <f t="shared" si="151"/>
        <v>91561.966915083278</v>
      </c>
      <c r="BE135" s="14">
        <f>BD135-$AX$124-SUM($N$125:N135)</f>
        <v>5868.8134399491828</v>
      </c>
      <c r="BF135" s="15">
        <f t="shared" si="137"/>
        <v>1115.0745535903447</v>
      </c>
      <c r="BG135" s="34">
        <f t="shared" si="152"/>
        <v>90446.892361492937</v>
      </c>
      <c r="BH135" s="32">
        <f t="shared" si="130"/>
        <v>8423.1471788739</v>
      </c>
    </row>
    <row r="136" spans="1:6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5" t="s">
        <v>68</v>
      </c>
      <c r="M136" s="16">
        <v>133</v>
      </c>
      <c r="N136" s="17">
        <f t="shared" ref="N136:N147" si="163">$N$124*(1+$K$8)</f>
        <v>500</v>
      </c>
      <c r="O136" s="17">
        <f t="shared" si="153"/>
        <v>66500</v>
      </c>
      <c r="P136" s="17">
        <f t="shared" si="131"/>
        <v>0</v>
      </c>
      <c r="Q136" s="17">
        <f t="shared" si="138"/>
        <v>0</v>
      </c>
      <c r="R136" s="17">
        <f t="shared" si="139"/>
        <v>86282.401460023495</v>
      </c>
      <c r="S136" s="17">
        <f t="shared" si="154"/>
        <v>503.31400851680377</v>
      </c>
      <c r="T136" s="17">
        <f t="shared" si="140"/>
        <v>30725.156414565448</v>
      </c>
      <c r="U136" s="17">
        <f t="shared" si="155"/>
        <v>86785.715468540293</v>
      </c>
      <c r="V136" s="17">
        <f t="shared" ref="V136:V147" si="164">$V$124*(1+$K$14)</f>
        <v>10</v>
      </c>
      <c r="W136" s="17">
        <f t="shared" si="156"/>
        <v>1330</v>
      </c>
      <c r="X136" s="17">
        <f t="shared" si="157"/>
        <v>7.2321429557116907</v>
      </c>
      <c r="Y136" s="17">
        <f t="shared" si="158"/>
        <v>441.49123562357732</v>
      </c>
      <c r="Z136" s="17">
        <f t="shared" si="159"/>
        <v>144.64285911423383</v>
      </c>
      <c r="AA136" s="17">
        <f t="shared" si="160"/>
        <v>8829.8247124715472</v>
      </c>
      <c r="AB136" s="17">
        <f t="shared" si="161"/>
        <v>86623.840466470356</v>
      </c>
      <c r="AC136" s="17">
        <f t="shared" si="124"/>
        <v>10601.315948095125</v>
      </c>
      <c r="AD136" s="19">
        <f t="shared" si="125"/>
        <v>0.15941828493376128</v>
      </c>
      <c r="AE136" s="28"/>
      <c r="AF136" s="25">
        <f>AB136*$K$34</f>
        <v>0</v>
      </c>
      <c r="AG136" s="14">
        <f t="shared" si="126"/>
        <v>10601.315948095125</v>
      </c>
      <c r="AH136" s="26">
        <f t="shared" si="127"/>
        <v>0.15941828493376128</v>
      </c>
      <c r="AI136" s="29">
        <f t="shared" si="132"/>
        <v>20123.840466470356</v>
      </c>
      <c r="AJ136" s="29">
        <f t="shared" si="133"/>
        <v>3823.5296886293677</v>
      </c>
      <c r="AK136" s="81">
        <f t="shared" si="134"/>
        <v>82800.31077784099</v>
      </c>
      <c r="AL136" s="28">
        <v>133</v>
      </c>
      <c r="AM136" s="14">
        <f t="shared" si="135"/>
        <v>98080.877229745252</v>
      </c>
      <c r="AN136" s="15">
        <f t="shared" si="141"/>
        <v>10</v>
      </c>
      <c r="AO136" s="15">
        <f t="shared" si="142"/>
        <v>1330</v>
      </c>
      <c r="AP136" s="15">
        <f t="shared" si="143"/>
        <v>98070.877229745252</v>
      </c>
      <c r="AQ136" s="15">
        <f t="shared" si="144"/>
        <v>572.08011717351405</v>
      </c>
      <c r="AR136" s="15">
        <f t="shared" si="162"/>
        <v>33472.957346918789</v>
      </c>
      <c r="AS136" s="15">
        <f t="shared" si="145"/>
        <v>98642.95734691876</v>
      </c>
      <c r="AT136" s="15">
        <f t="shared" si="128"/>
        <v>6107.1618959145644</v>
      </c>
      <c r="AU136" s="85">
        <f t="shared" si="146"/>
        <v>92535.795451004189</v>
      </c>
      <c r="AV136" s="17">
        <f t="shared" si="129"/>
        <v>9735.4846731631987</v>
      </c>
      <c r="AW136" s="36">
        <v>133</v>
      </c>
      <c r="AX136" s="25">
        <f>N136+BD135-BF135</f>
        <v>90946.892361492937</v>
      </c>
      <c r="AY136" s="15">
        <f t="shared" si="147"/>
        <v>10</v>
      </c>
      <c r="AZ136" s="14">
        <f t="shared" si="148"/>
        <v>1330</v>
      </c>
      <c r="BA136" s="14">
        <f t="shared" si="149"/>
        <v>90936.892361492937</v>
      </c>
      <c r="BB136" s="15">
        <f t="shared" si="136"/>
        <v>530.46520544204225</v>
      </c>
      <c r="BC136" s="14">
        <f t="shared" si="150"/>
        <v>32031.813799877778</v>
      </c>
      <c r="BD136" s="14">
        <f t="shared" si="151"/>
        <v>91467.357566934981</v>
      </c>
      <c r="BE136" s="25">
        <f>BD136-AX136</f>
        <v>520.46520544204395</v>
      </c>
      <c r="BF136" s="15">
        <f t="shared" si="137"/>
        <v>98.888389033988346</v>
      </c>
      <c r="BG136" s="34">
        <f t="shared" si="152"/>
        <v>91368.469177900988</v>
      </c>
      <c r="BH136" s="32">
        <f t="shared" si="130"/>
        <v>8568.1584000599978</v>
      </c>
    </row>
    <row r="137" spans="1:6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5"/>
      <c r="M137" s="12">
        <v>134</v>
      </c>
      <c r="N137" s="15">
        <f t="shared" si="163"/>
        <v>500</v>
      </c>
      <c r="O137" s="15">
        <f t="shared" si="153"/>
        <v>67000</v>
      </c>
      <c r="P137" s="15">
        <f t="shared" si="131"/>
        <v>0</v>
      </c>
      <c r="Q137" s="15">
        <f t="shared" si="138"/>
        <v>0</v>
      </c>
      <c r="R137" s="14">
        <f t="shared" si="139"/>
        <v>87123.840466470356</v>
      </c>
      <c r="S137" s="15">
        <f t="shared" si="154"/>
        <v>508.22240272107712</v>
      </c>
      <c r="T137" s="15">
        <f t="shared" si="140"/>
        <v>31233.378817286524</v>
      </c>
      <c r="U137" s="15">
        <f t="shared" si="155"/>
        <v>87632.062869191432</v>
      </c>
      <c r="V137" s="15">
        <f t="shared" si="164"/>
        <v>10</v>
      </c>
      <c r="W137" s="15">
        <f t="shared" si="156"/>
        <v>1340</v>
      </c>
      <c r="X137" s="15">
        <f t="shared" si="157"/>
        <v>7.3026719057659522</v>
      </c>
      <c r="Y137" s="14">
        <f t="shared" si="158"/>
        <v>448.7939075293433</v>
      </c>
      <c r="Z137" s="15">
        <f t="shared" si="159"/>
        <v>146.05343811531907</v>
      </c>
      <c r="AA137" s="14">
        <f t="shared" si="160"/>
        <v>8975.8781505868665</v>
      </c>
      <c r="AB137" s="15">
        <f t="shared" si="161"/>
        <v>87468.706759170353</v>
      </c>
      <c r="AC137" s="15">
        <f t="shared" si="124"/>
        <v>10764.67205811621</v>
      </c>
      <c r="AD137" s="20">
        <f t="shared" si="125"/>
        <v>0.16066674713606283</v>
      </c>
      <c r="AE137" s="28"/>
      <c r="AF137" s="14">
        <f t="shared" ref="AF137:AF147" si="165">AB137*$K$34</f>
        <v>0</v>
      </c>
      <c r="AG137" s="14">
        <f t="shared" si="126"/>
        <v>10764.67205811621</v>
      </c>
      <c r="AH137" s="26">
        <f t="shared" si="127"/>
        <v>0.16066674713606283</v>
      </c>
      <c r="AI137" s="29">
        <f t="shared" si="132"/>
        <v>20468.706759170353</v>
      </c>
      <c r="AJ137" s="29">
        <f t="shared" si="133"/>
        <v>3889.054284242367</v>
      </c>
      <c r="AK137" s="81">
        <f t="shared" si="134"/>
        <v>83579.652474927992</v>
      </c>
      <c r="AL137" s="28">
        <v>134</v>
      </c>
      <c r="AM137" s="14">
        <f t="shared" si="135"/>
        <v>99142.95734691876</v>
      </c>
      <c r="AN137" s="15">
        <f t="shared" si="141"/>
        <v>10</v>
      </c>
      <c r="AO137" s="15">
        <f t="shared" si="142"/>
        <v>1340</v>
      </c>
      <c r="AP137" s="15">
        <f t="shared" si="143"/>
        <v>99132.95734691876</v>
      </c>
      <c r="AQ137" s="15">
        <f t="shared" si="144"/>
        <v>578.27558452369283</v>
      </c>
      <c r="AR137" s="15">
        <f t="shared" si="162"/>
        <v>34051.232931442479</v>
      </c>
      <c r="AS137" s="15">
        <f t="shared" si="145"/>
        <v>99711.232931442457</v>
      </c>
      <c r="AT137" s="15">
        <f t="shared" si="128"/>
        <v>6215.1342569740673</v>
      </c>
      <c r="AU137" s="85">
        <f t="shared" si="146"/>
        <v>93496.098674468391</v>
      </c>
      <c r="AV137" s="32">
        <f t="shared" si="129"/>
        <v>9916.4461995403981</v>
      </c>
      <c r="AW137" s="36">
        <v>134</v>
      </c>
      <c r="AX137" s="14">
        <f t="shared" ref="AX137:AX147" si="166">N137+BD136</f>
        <v>91967.357566934981</v>
      </c>
      <c r="AY137" s="15">
        <f t="shared" si="147"/>
        <v>10</v>
      </c>
      <c r="AZ137" s="14">
        <f t="shared" si="148"/>
        <v>1340</v>
      </c>
      <c r="BA137" s="14">
        <f t="shared" si="149"/>
        <v>91957.357566934981</v>
      </c>
      <c r="BB137" s="15">
        <f t="shared" si="136"/>
        <v>536.41791914045405</v>
      </c>
      <c r="BC137" s="14">
        <f t="shared" si="150"/>
        <v>32568.231719018233</v>
      </c>
      <c r="BD137" s="14">
        <f t="shared" si="151"/>
        <v>92493.775486075436</v>
      </c>
      <c r="BE137" s="87">
        <f>BD137-AX136-N137</f>
        <v>1046.8831245824986</v>
      </c>
      <c r="BF137" s="15">
        <f t="shared" si="137"/>
        <v>198.90779367067472</v>
      </c>
      <c r="BG137" s="34">
        <f t="shared" si="152"/>
        <v>92294.867692404761</v>
      </c>
      <c r="BH137" s="32">
        <f t="shared" si="130"/>
        <v>8715.2152174767689</v>
      </c>
    </row>
    <row r="138" spans="1:6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5"/>
      <c r="M138" s="12">
        <v>135</v>
      </c>
      <c r="N138" s="15">
        <f t="shared" si="163"/>
        <v>500</v>
      </c>
      <c r="O138" s="15">
        <f t="shared" si="153"/>
        <v>67500</v>
      </c>
      <c r="P138" s="15">
        <f t="shared" si="131"/>
        <v>0</v>
      </c>
      <c r="Q138" s="15">
        <f t="shared" si="138"/>
        <v>0</v>
      </c>
      <c r="R138" s="14">
        <f t="shared" si="139"/>
        <v>87968.706759170353</v>
      </c>
      <c r="S138" s="15">
        <f t="shared" si="154"/>
        <v>513.15078942849379</v>
      </c>
      <c r="T138" s="15">
        <f t="shared" si="140"/>
        <v>31746.529606715019</v>
      </c>
      <c r="U138" s="15">
        <f t="shared" si="155"/>
        <v>88481.85754859884</v>
      </c>
      <c r="V138" s="15">
        <f t="shared" si="164"/>
        <v>10</v>
      </c>
      <c r="W138" s="15">
        <f t="shared" si="156"/>
        <v>1350</v>
      </c>
      <c r="X138" s="15">
        <f t="shared" si="157"/>
        <v>7.3734881290499033</v>
      </c>
      <c r="Y138" s="14">
        <f t="shared" si="158"/>
        <v>456.16739565839322</v>
      </c>
      <c r="Z138" s="15">
        <f t="shared" si="159"/>
        <v>147.46976258099807</v>
      </c>
      <c r="AA138" s="14">
        <f t="shared" si="160"/>
        <v>9123.347913167865</v>
      </c>
      <c r="AB138" s="15">
        <f t="shared" si="161"/>
        <v>88317.014297888803</v>
      </c>
      <c r="AC138" s="15">
        <f t="shared" si="124"/>
        <v>10929.515308826258</v>
      </c>
      <c r="AD138" s="20">
        <f t="shared" si="125"/>
        <v>0.16191874531594455</v>
      </c>
      <c r="AE138" s="28"/>
      <c r="AF138" s="14">
        <f t="shared" si="165"/>
        <v>0</v>
      </c>
      <c r="AG138" s="14">
        <f t="shared" si="126"/>
        <v>10929.515308826258</v>
      </c>
      <c r="AH138" s="26">
        <f t="shared" si="127"/>
        <v>0.16191874531594455</v>
      </c>
      <c r="AI138" s="29">
        <f t="shared" si="132"/>
        <v>20817.014297888803</v>
      </c>
      <c r="AJ138" s="29">
        <f t="shared" si="133"/>
        <v>3955.2327165988727</v>
      </c>
      <c r="AK138" s="81">
        <f t="shared" si="134"/>
        <v>84361.781581289935</v>
      </c>
      <c r="AL138" s="28">
        <v>135</v>
      </c>
      <c r="AM138" s="14">
        <f t="shared" si="135"/>
        <v>100211.23293144246</v>
      </c>
      <c r="AN138" s="15">
        <f t="shared" si="141"/>
        <v>10</v>
      </c>
      <c r="AO138" s="15">
        <f t="shared" si="142"/>
        <v>1350</v>
      </c>
      <c r="AP138" s="15">
        <f t="shared" si="143"/>
        <v>100201.23293144246</v>
      </c>
      <c r="AQ138" s="15">
        <f t="shared" si="144"/>
        <v>584.50719210008106</v>
      </c>
      <c r="AR138" s="15">
        <f t="shared" si="162"/>
        <v>34635.740123542557</v>
      </c>
      <c r="AS138" s="15">
        <f t="shared" si="145"/>
        <v>100785.74012354254</v>
      </c>
      <c r="AT138" s="15">
        <f t="shared" si="128"/>
        <v>6324.2906234730817</v>
      </c>
      <c r="AU138" s="85">
        <f t="shared" si="146"/>
        <v>94461.449500069459</v>
      </c>
      <c r="AV138" s="32">
        <f t="shared" si="129"/>
        <v>10099.667918779523</v>
      </c>
      <c r="AW138" s="36">
        <v>135</v>
      </c>
      <c r="AX138" s="14">
        <f t="shared" si="166"/>
        <v>92993.775486075436</v>
      </c>
      <c r="AY138" s="15">
        <f t="shared" si="147"/>
        <v>10</v>
      </c>
      <c r="AZ138" s="14">
        <f t="shared" si="148"/>
        <v>1350</v>
      </c>
      <c r="BA138" s="14">
        <f t="shared" si="149"/>
        <v>92983.775486075436</v>
      </c>
      <c r="BB138" s="15">
        <f t="shared" si="136"/>
        <v>542.40535700210683</v>
      </c>
      <c r="BC138" s="14">
        <f t="shared" si="150"/>
        <v>33110.637076020343</v>
      </c>
      <c r="BD138" s="14">
        <f t="shared" si="151"/>
        <v>93526.180843077542</v>
      </c>
      <c r="BE138" s="14">
        <f>BD138-$AX$136-SUM($N$137:N138)</f>
        <v>1579.2884815846046</v>
      </c>
      <c r="BF138" s="15">
        <f t="shared" si="137"/>
        <v>300.06481150107487</v>
      </c>
      <c r="BG138" s="34">
        <f t="shared" si="152"/>
        <v>93226.116031576472</v>
      </c>
      <c r="BH138" s="32">
        <f t="shared" si="130"/>
        <v>8864.3344502865366</v>
      </c>
    </row>
    <row r="139" spans="1:6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5"/>
      <c r="M139" s="12">
        <v>136</v>
      </c>
      <c r="N139" s="15">
        <f t="shared" si="163"/>
        <v>500</v>
      </c>
      <c r="O139" s="15">
        <f t="shared" si="153"/>
        <v>68000</v>
      </c>
      <c r="P139" s="15">
        <f t="shared" si="131"/>
        <v>0</v>
      </c>
      <c r="Q139" s="15">
        <f t="shared" si="138"/>
        <v>0</v>
      </c>
      <c r="R139" s="14">
        <f t="shared" si="139"/>
        <v>88817.014297888803</v>
      </c>
      <c r="S139" s="15">
        <f t="shared" si="154"/>
        <v>518.0992500710181</v>
      </c>
      <c r="T139" s="15">
        <f t="shared" si="140"/>
        <v>32264.628856786039</v>
      </c>
      <c r="U139" s="15">
        <f t="shared" si="155"/>
        <v>89335.113547959816</v>
      </c>
      <c r="V139" s="15">
        <f t="shared" si="164"/>
        <v>10</v>
      </c>
      <c r="W139" s="15">
        <f t="shared" si="156"/>
        <v>1360</v>
      </c>
      <c r="X139" s="15">
        <f t="shared" si="157"/>
        <v>7.4445927956633184</v>
      </c>
      <c r="Y139" s="14">
        <f t="shared" si="158"/>
        <v>463.61198845405653</v>
      </c>
      <c r="Z139" s="15">
        <f t="shared" si="159"/>
        <v>148.89185591326637</v>
      </c>
      <c r="AA139" s="14">
        <f t="shared" si="160"/>
        <v>9272.2397690811322</v>
      </c>
      <c r="AB139" s="15">
        <f t="shared" si="161"/>
        <v>89168.777099250874</v>
      </c>
      <c r="AC139" s="15">
        <f t="shared" si="124"/>
        <v>11095.851757535189</v>
      </c>
      <c r="AD139" s="20">
        <f t="shared" si="125"/>
        <v>0.16317429055198807</v>
      </c>
      <c r="AE139" s="28"/>
      <c r="AF139" s="14">
        <f t="shared" si="165"/>
        <v>0</v>
      </c>
      <c r="AG139" s="14">
        <f t="shared" si="126"/>
        <v>11095.851757535189</v>
      </c>
      <c r="AH139" s="26">
        <f t="shared" si="127"/>
        <v>0.16317429055198807</v>
      </c>
      <c r="AI139" s="29">
        <f t="shared" si="132"/>
        <v>21168.777099250874</v>
      </c>
      <c r="AJ139" s="29">
        <f t="shared" si="133"/>
        <v>4022.067648857666</v>
      </c>
      <c r="AK139" s="81">
        <f t="shared" si="134"/>
        <v>85146.709450393202</v>
      </c>
      <c r="AL139" s="28">
        <v>136</v>
      </c>
      <c r="AM139" s="14">
        <f t="shared" si="135"/>
        <v>101285.74012354254</v>
      </c>
      <c r="AN139" s="15">
        <f t="shared" si="141"/>
        <v>10</v>
      </c>
      <c r="AO139" s="15">
        <f t="shared" si="142"/>
        <v>1360</v>
      </c>
      <c r="AP139" s="15">
        <f t="shared" si="143"/>
        <v>101275.74012354254</v>
      </c>
      <c r="AQ139" s="15">
        <f t="shared" si="144"/>
        <v>590.77515072066478</v>
      </c>
      <c r="AR139" s="15">
        <f t="shared" si="162"/>
        <v>35226.51527426322</v>
      </c>
      <c r="AS139" s="15">
        <f t="shared" si="145"/>
        <v>101866.51527426321</v>
      </c>
      <c r="AT139" s="15">
        <f t="shared" si="128"/>
        <v>6434.6379021100092</v>
      </c>
      <c r="AU139" s="85">
        <f t="shared" si="146"/>
        <v>95431.877372153191</v>
      </c>
      <c r="AV139" s="32">
        <f t="shared" si="129"/>
        <v>10285.167921759989</v>
      </c>
      <c r="AW139" s="36">
        <v>136</v>
      </c>
      <c r="AX139" s="14">
        <f t="shared" si="166"/>
        <v>94026.180843077542</v>
      </c>
      <c r="AY139" s="15">
        <f t="shared" si="147"/>
        <v>10</v>
      </c>
      <c r="AZ139" s="14">
        <f t="shared" si="148"/>
        <v>1360</v>
      </c>
      <c r="BA139" s="14">
        <f t="shared" si="149"/>
        <v>94016.180843077542</v>
      </c>
      <c r="BB139" s="15">
        <f t="shared" si="136"/>
        <v>548.42772158461901</v>
      </c>
      <c r="BC139" s="14">
        <f t="shared" si="150"/>
        <v>33659.064797604959</v>
      </c>
      <c r="BD139" s="14">
        <f t="shared" si="151"/>
        <v>94564.608564662165</v>
      </c>
      <c r="BE139" s="14">
        <f>BD139-$AX$136-SUM($N$137:N139)</f>
        <v>2117.7162031692278</v>
      </c>
      <c r="BF139" s="15">
        <f t="shared" si="137"/>
        <v>402.36607860215327</v>
      </c>
      <c r="BG139" s="34">
        <f t="shared" si="152"/>
        <v>94162.242486060015</v>
      </c>
      <c r="BH139" s="32">
        <f t="shared" si="130"/>
        <v>9015.5330356668128</v>
      </c>
    </row>
    <row r="140" spans="1:6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5"/>
      <c r="M140" s="12">
        <v>137</v>
      </c>
      <c r="N140" s="15">
        <f t="shared" si="163"/>
        <v>500</v>
      </c>
      <c r="O140" s="15">
        <f t="shared" si="153"/>
        <v>68500</v>
      </c>
      <c r="P140" s="15">
        <f t="shared" si="131"/>
        <v>0</v>
      </c>
      <c r="Q140" s="15">
        <f t="shared" si="138"/>
        <v>0</v>
      </c>
      <c r="R140" s="14">
        <f t="shared" si="139"/>
        <v>89668.777099250874</v>
      </c>
      <c r="S140" s="15">
        <f t="shared" si="154"/>
        <v>523.06786641229678</v>
      </c>
      <c r="T140" s="15">
        <f t="shared" si="140"/>
        <v>32787.696723198336</v>
      </c>
      <c r="U140" s="15">
        <f t="shared" si="155"/>
        <v>90191.844965663171</v>
      </c>
      <c r="V140" s="15">
        <f t="shared" si="164"/>
        <v>10</v>
      </c>
      <c r="W140" s="15">
        <f t="shared" si="156"/>
        <v>1370</v>
      </c>
      <c r="X140" s="15">
        <f t="shared" si="157"/>
        <v>7.5159870804719313</v>
      </c>
      <c r="Y140" s="14">
        <f t="shared" si="158"/>
        <v>471.12797553452845</v>
      </c>
      <c r="Z140" s="15">
        <f t="shared" si="159"/>
        <v>150.31974160943864</v>
      </c>
      <c r="AA140" s="14">
        <f t="shared" si="160"/>
        <v>9422.5595106905712</v>
      </c>
      <c r="AB140" s="15">
        <f t="shared" si="161"/>
        <v>90024.009236973259</v>
      </c>
      <c r="AC140" s="15">
        <f t="shared" si="124"/>
        <v>11263.687486225099</v>
      </c>
      <c r="AD140" s="20">
        <f t="shared" si="125"/>
        <v>0.1644333939594905</v>
      </c>
      <c r="AE140" s="28"/>
      <c r="AF140" s="14">
        <f t="shared" si="165"/>
        <v>0</v>
      </c>
      <c r="AG140" s="14">
        <f t="shared" si="126"/>
        <v>11263.687486225099</v>
      </c>
      <c r="AH140" s="26">
        <f t="shared" si="127"/>
        <v>0.1644333939594905</v>
      </c>
      <c r="AI140" s="29">
        <f t="shared" si="132"/>
        <v>21524.009236973259</v>
      </c>
      <c r="AJ140" s="29">
        <f t="shared" si="133"/>
        <v>4089.5617550249194</v>
      </c>
      <c r="AK140" s="81">
        <f t="shared" si="134"/>
        <v>85934.447481948344</v>
      </c>
      <c r="AL140" s="28">
        <v>137</v>
      </c>
      <c r="AM140" s="14">
        <f t="shared" si="135"/>
        <v>102366.51527426321</v>
      </c>
      <c r="AN140" s="15">
        <f t="shared" si="141"/>
        <v>10</v>
      </c>
      <c r="AO140" s="15">
        <f t="shared" si="142"/>
        <v>1370</v>
      </c>
      <c r="AP140" s="15">
        <f t="shared" si="143"/>
        <v>102356.51527426321</v>
      </c>
      <c r="AQ140" s="15">
        <f t="shared" si="144"/>
        <v>597.07967243320206</v>
      </c>
      <c r="AR140" s="15">
        <f t="shared" si="162"/>
        <v>35823.594946696423</v>
      </c>
      <c r="AS140" s="15">
        <f t="shared" si="145"/>
        <v>102953.59494669641</v>
      </c>
      <c r="AT140" s="15">
        <f t="shared" si="128"/>
        <v>6546.1830398723177</v>
      </c>
      <c r="AU140" s="85">
        <f t="shared" si="146"/>
        <v>96407.411906824098</v>
      </c>
      <c r="AV140" s="32">
        <f t="shared" si="129"/>
        <v>10472.964424875754</v>
      </c>
      <c r="AW140" s="36">
        <v>137</v>
      </c>
      <c r="AX140" s="14">
        <f t="shared" si="166"/>
        <v>95064.608564662165</v>
      </c>
      <c r="AY140" s="15">
        <f t="shared" si="147"/>
        <v>10</v>
      </c>
      <c r="AZ140" s="14">
        <f t="shared" si="148"/>
        <v>1370</v>
      </c>
      <c r="BA140" s="14">
        <f t="shared" si="149"/>
        <v>95054.608564662165</v>
      </c>
      <c r="BB140" s="15">
        <f t="shared" si="136"/>
        <v>554.485216627196</v>
      </c>
      <c r="BC140" s="14">
        <f t="shared" si="150"/>
        <v>34213.550014232154</v>
      </c>
      <c r="BD140" s="14">
        <f t="shared" si="151"/>
        <v>95609.093781289368</v>
      </c>
      <c r="BE140" s="14">
        <f>BD140-$AX$136-SUM($N$137:N140)</f>
        <v>2662.2014197964309</v>
      </c>
      <c r="BF140" s="15">
        <f t="shared" si="137"/>
        <v>505.81826976132186</v>
      </c>
      <c r="BG140" s="34">
        <f t="shared" si="152"/>
        <v>95103.275511528045</v>
      </c>
      <c r="BH140" s="32">
        <f t="shared" si="130"/>
        <v>9168.8280295797013</v>
      </c>
    </row>
    <row r="141" spans="1:6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5"/>
      <c r="M141" s="12">
        <v>138</v>
      </c>
      <c r="N141" s="15">
        <f t="shared" si="163"/>
        <v>500</v>
      </c>
      <c r="O141" s="15">
        <f t="shared" si="153"/>
        <v>69000</v>
      </c>
      <c r="P141" s="15">
        <f t="shared" si="131"/>
        <v>0</v>
      </c>
      <c r="Q141" s="15">
        <f t="shared" si="138"/>
        <v>0</v>
      </c>
      <c r="R141" s="14">
        <f t="shared" si="139"/>
        <v>90524.009236973259</v>
      </c>
      <c r="S141" s="15">
        <f t="shared" si="154"/>
        <v>528.05672054901072</v>
      </c>
      <c r="T141" s="15">
        <f t="shared" si="140"/>
        <v>33315.753443747344</v>
      </c>
      <c r="U141" s="15">
        <f t="shared" si="155"/>
        <v>91052.065957522267</v>
      </c>
      <c r="V141" s="15">
        <f t="shared" si="164"/>
        <v>10</v>
      </c>
      <c r="W141" s="15">
        <f t="shared" si="156"/>
        <v>1380</v>
      </c>
      <c r="X141" s="15">
        <f t="shared" si="157"/>
        <v>7.5876721631268564</v>
      </c>
      <c r="Y141" s="14">
        <f t="shared" si="158"/>
        <v>478.7156476976553</v>
      </c>
      <c r="Z141" s="15">
        <f t="shared" si="159"/>
        <v>151.75344326253713</v>
      </c>
      <c r="AA141" s="14">
        <f t="shared" si="160"/>
        <v>9574.3129539531092</v>
      </c>
      <c r="AB141" s="15">
        <f t="shared" si="161"/>
        <v>90882.724842096606</v>
      </c>
      <c r="AC141" s="15">
        <f t="shared" si="124"/>
        <v>11433.028601650763</v>
      </c>
      <c r="AD141" s="20">
        <f t="shared" si="125"/>
        <v>0.16569606669059078</v>
      </c>
      <c r="AE141" s="28"/>
      <c r="AF141" s="14">
        <f t="shared" si="165"/>
        <v>0</v>
      </c>
      <c r="AG141" s="14">
        <f t="shared" si="126"/>
        <v>11433.028601650763</v>
      </c>
      <c r="AH141" s="26">
        <f t="shared" si="127"/>
        <v>0.16569606669059078</v>
      </c>
      <c r="AI141" s="29">
        <f t="shared" si="132"/>
        <v>21882.724842096606</v>
      </c>
      <c r="AJ141" s="29">
        <f t="shared" si="133"/>
        <v>4157.7177199983553</v>
      </c>
      <c r="AK141" s="81">
        <f t="shared" si="134"/>
        <v>86725.00712209825</v>
      </c>
      <c r="AL141" s="28">
        <v>138</v>
      </c>
      <c r="AM141" s="14">
        <f t="shared" si="135"/>
        <v>103453.59494669641</v>
      </c>
      <c r="AN141" s="15">
        <f t="shared" si="141"/>
        <v>10</v>
      </c>
      <c r="AO141" s="15">
        <f t="shared" si="142"/>
        <v>1380</v>
      </c>
      <c r="AP141" s="15">
        <f t="shared" si="143"/>
        <v>103443.59494669641</v>
      </c>
      <c r="AQ141" s="15">
        <f t="shared" si="144"/>
        <v>603.42097052239581</v>
      </c>
      <c r="AR141" s="15">
        <f t="shared" si="162"/>
        <v>36427.015917218821</v>
      </c>
      <c r="AS141" s="15">
        <f t="shared" si="145"/>
        <v>104047.0159172188</v>
      </c>
      <c r="AT141" s="15">
        <f t="shared" si="128"/>
        <v>6658.9330242715723</v>
      </c>
      <c r="AU141" s="85">
        <f t="shared" si="146"/>
        <v>97388.082892947234</v>
      </c>
      <c r="AV141" s="32">
        <f t="shared" si="129"/>
        <v>10663.075770848984</v>
      </c>
      <c r="AW141" s="36">
        <v>138</v>
      </c>
      <c r="AX141" s="14">
        <f t="shared" si="166"/>
        <v>96109.093781289368</v>
      </c>
      <c r="AY141" s="15">
        <f t="shared" si="147"/>
        <v>10</v>
      </c>
      <c r="AZ141" s="14">
        <f t="shared" si="148"/>
        <v>1380</v>
      </c>
      <c r="BA141" s="14">
        <f t="shared" si="149"/>
        <v>96099.093781289368</v>
      </c>
      <c r="BB141" s="15">
        <f t="shared" si="136"/>
        <v>560.5780470575213</v>
      </c>
      <c r="BC141" s="14">
        <f t="shared" si="150"/>
        <v>34774.128061289673</v>
      </c>
      <c r="BD141" s="14">
        <f t="shared" si="151"/>
        <v>96659.671828346894</v>
      </c>
      <c r="BE141" s="14">
        <f>BD141-$AX$136-SUM($N$137:N141)</f>
        <v>3212.7794668539573</v>
      </c>
      <c r="BF141" s="15">
        <f t="shared" si="137"/>
        <v>610.42809870225187</v>
      </c>
      <c r="BG141" s="34">
        <f t="shared" si="152"/>
        <v>96049.243729644644</v>
      </c>
      <c r="BH141" s="32">
        <f t="shared" si="130"/>
        <v>9324.2366075463942</v>
      </c>
    </row>
    <row r="142" spans="1:6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5"/>
      <c r="M142" s="12">
        <v>139</v>
      </c>
      <c r="N142" s="15">
        <f t="shared" si="163"/>
        <v>500</v>
      </c>
      <c r="O142" s="15">
        <f t="shared" si="153"/>
        <v>69500</v>
      </c>
      <c r="P142" s="15">
        <f t="shared" si="131"/>
        <v>0</v>
      </c>
      <c r="Q142" s="15">
        <f t="shared" si="138"/>
        <v>0</v>
      </c>
      <c r="R142" s="14">
        <f t="shared" si="139"/>
        <v>91382.724842096606</v>
      </c>
      <c r="S142" s="15">
        <f t="shared" si="154"/>
        <v>533.06589491223019</v>
      </c>
      <c r="T142" s="15">
        <f t="shared" si="140"/>
        <v>33848.819338659574</v>
      </c>
      <c r="U142" s="15">
        <f t="shared" si="155"/>
        <v>91915.790737008836</v>
      </c>
      <c r="V142" s="15">
        <f t="shared" si="164"/>
        <v>10</v>
      </c>
      <c r="W142" s="15">
        <f t="shared" si="156"/>
        <v>1390</v>
      </c>
      <c r="X142" s="15">
        <f t="shared" si="157"/>
        <v>7.6596492280840698</v>
      </c>
      <c r="Y142" s="14">
        <f t="shared" si="158"/>
        <v>486.37529692573935</v>
      </c>
      <c r="Z142" s="15">
        <f t="shared" si="159"/>
        <v>153.19298456168141</v>
      </c>
      <c r="AA142" s="14">
        <f t="shared" si="160"/>
        <v>9727.5059385147906</v>
      </c>
      <c r="AB142" s="15">
        <f t="shared" si="161"/>
        <v>91744.938103219072</v>
      </c>
      <c r="AC142" s="15">
        <f t="shared" si="124"/>
        <v>11603.881235440531</v>
      </c>
      <c r="AD142" s="20">
        <f t="shared" si="125"/>
        <v>0.16696231993439611</v>
      </c>
      <c r="AE142" s="28"/>
      <c r="AF142" s="14">
        <f t="shared" si="165"/>
        <v>0</v>
      </c>
      <c r="AG142" s="14">
        <f t="shared" si="126"/>
        <v>11603.881235440531</v>
      </c>
      <c r="AH142" s="26">
        <f t="shared" si="127"/>
        <v>0.16696231993439611</v>
      </c>
      <c r="AI142" s="29">
        <f t="shared" si="132"/>
        <v>22244.938103219072</v>
      </c>
      <c r="AJ142" s="29">
        <f t="shared" si="133"/>
        <v>4226.5382396116238</v>
      </c>
      <c r="AK142" s="81">
        <f t="shared" si="134"/>
        <v>87518.399863607454</v>
      </c>
      <c r="AL142" s="28">
        <v>139</v>
      </c>
      <c r="AM142" s="14">
        <f t="shared" si="135"/>
        <v>104547.0159172188</v>
      </c>
      <c r="AN142" s="15">
        <f t="shared" si="141"/>
        <v>10</v>
      </c>
      <c r="AO142" s="15">
        <f t="shared" si="142"/>
        <v>1390</v>
      </c>
      <c r="AP142" s="15">
        <f t="shared" si="143"/>
        <v>104537.0159172188</v>
      </c>
      <c r="AQ142" s="15">
        <f t="shared" si="144"/>
        <v>609.7992595171097</v>
      </c>
      <c r="AR142" s="15">
        <f t="shared" si="162"/>
        <v>37036.81517673593</v>
      </c>
      <c r="AS142" s="15">
        <f t="shared" si="145"/>
        <v>105146.81517673591</v>
      </c>
      <c r="AT142" s="15">
        <f t="shared" si="128"/>
        <v>6772.8948835798228</v>
      </c>
      <c r="AU142" s="85">
        <f t="shared" si="146"/>
        <v>98373.920293156087</v>
      </c>
      <c r="AV142" s="32">
        <f t="shared" si="129"/>
        <v>10855.520429548633</v>
      </c>
      <c r="AW142" s="36">
        <v>139</v>
      </c>
      <c r="AX142" s="14">
        <f t="shared" si="166"/>
        <v>97159.671828346894</v>
      </c>
      <c r="AY142" s="15">
        <f t="shared" si="147"/>
        <v>10</v>
      </c>
      <c r="AZ142" s="14">
        <f t="shared" si="148"/>
        <v>1390</v>
      </c>
      <c r="BA142" s="14">
        <f t="shared" si="149"/>
        <v>97149.671828346894</v>
      </c>
      <c r="BB142" s="15">
        <f t="shared" si="136"/>
        <v>566.70641899869031</v>
      </c>
      <c r="BC142" s="14">
        <f t="shared" si="150"/>
        <v>35340.834480288366</v>
      </c>
      <c r="BD142" s="14">
        <f t="shared" si="151"/>
        <v>97716.378247345579</v>
      </c>
      <c r="BE142" s="14">
        <f>BD142-$AX$136-SUM($N$137:N142)</f>
        <v>3769.4858858526422</v>
      </c>
      <c r="BF142" s="15">
        <f t="shared" si="137"/>
        <v>716.20231831200203</v>
      </c>
      <c r="BG142" s="34">
        <f t="shared" si="152"/>
        <v>97000.175929033576</v>
      </c>
      <c r="BH142" s="32">
        <f t="shared" si="130"/>
        <v>9481.7760654261219</v>
      </c>
    </row>
    <row r="143" spans="1:6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5"/>
      <c r="M143" s="12">
        <v>140</v>
      </c>
      <c r="N143" s="15">
        <f t="shared" si="163"/>
        <v>500</v>
      </c>
      <c r="O143" s="15">
        <f t="shared" si="153"/>
        <v>70000</v>
      </c>
      <c r="P143" s="15">
        <f t="shared" si="131"/>
        <v>0</v>
      </c>
      <c r="Q143" s="15">
        <f t="shared" si="138"/>
        <v>0</v>
      </c>
      <c r="R143" s="14">
        <f t="shared" si="139"/>
        <v>92244.938103219072</v>
      </c>
      <c r="S143" s="15">
        <f t="shared" si="154"/>
        <v>538.09547226877794</v>
      </c>
      <c r="T143" s="15">
        <f t="shared" si="140"/>
        <v>34386.914810928349</v>
      </c>
      <c r="U143" s="15">
        <f t="shared" si="155"/>
        <v>92783.033575487847</v>
      </c>
      <c r="V143" s="15">
        <f t="shared" si="164"/>
        <v>10</v>
      </c>
      <c r="W143" s="15">
        <f t="shared" si="156"/>
        <v>1400</v>
      </c>
      <c r="X143" s="15">
        <f t="shared" si="157"/>
        <v>7.7319194646239877</v>
      </c>
      <c r="Y143" s="14">
        <f t="shared" si="158"/>
        <v>494.10721639036336</v>
      </c>
      <c r="Z143" s="15">
        <f t="shared" si="159"/>
        <v>154.63838929247976</v>
      </c>
      <c r="AA143" s="14">
        <f t="shared" si="160"/>
        <v>9882.1443278072711</v>
      </c>
      <c r="AB143" s="15">
        <f t="shared" si="161"/>
        <v>92610.663266730742</v>
      </c>
      <c r="AC143" s="15">
        <f t="shared" si="124"/>
        <v>11776.251544197634</v>
      </c>
      <c r="AD143" s="20">
        <f t="shared" si="125"/>
        <v>0.16823216491710904</v>
      </c>
      <c r="AE143" s="28"/>
      <c r="AF143" s="14">
        <f t="shared" si="165"/>
        <v>0</v>
      </c>
      <c r="AG143" s="14">
        <f t="shared" si="126"/>
        <v>11776.251544197634</v>
      </c>
      <c r="AH143" s="26">
        <f t="shared" si="127"/>
        <v>0.16823216491710904</v>
      </c>
      <c r="AI143" s="29">
        <f t="shared" si="132"/>
        <v>22610.663266730742</v>
      </c>
      <c r="AJ143" s="29">
        <f t="shared" si="133"/>
        <v>4296.0260206788407</v>
      </c>
      <c r="AK143" s="81">
        <f t="shared" si="134"/>
        <v>88314.637246051905</v>
      </c>
      <c r="AL143" s="28">
        <v>140</v>
      </c>
      <c r="AM143" s="14">
        <f t="shared" si="135"/>
        <v>105646.81517673591</v>
      </c>
      <c r="AN143" s="15">
        <f t="shared" si="141"/>
        <v>10</v>
      </c>
      <c r="AO143" s="15">
        <f t="shared" si="142"/>
        <v>1400</v>
      </c>
      <c r="AP143" s="15">
        <f t="shared" si="143"/>
        <v>105636.81517673591</v>
      </c>
      <c r="AQ143" s="15">
        <f t="shared" si="144"/>
        <v>616.21475519762623</v>
      </c>
      <c r="AR143" s="15">
        <f t="shared" si="162"/>
        <v>37653.029931933554</v>
      </c>
      <c r="AS143" s="15">
        <f t="shared" si="145"/>
        <v>106253.02993193353</v>
      </c>
      <c r="AT143" s="15">
        <f t="shared" si="128"/>
        <v>6888.0756870673713</v>
      </c>
      <c r="AU143" s="85">
        <f t="shared" si="146"/>
        <v>99364.954244866167</v>
      </c>
      <c r="AV143" s="32">
        <f t="shared" si="129"/>
        <v>11050.316998814262</v>
      </c>
      <c r="AW143" s="36">
        <v>140</v>
      </c>
      <c r="AX143" s="14">
        <f t="shared" si="166"/>
        <v>98216.378247345579</v>
      </c>
      <c r="AY143" s="15">
        <f t="shared" si="147"/>
        <v>10</v>
      </c>
      <c r="AZ143" s="14">
        <f t="shared" si="148"/>
        <v>1400</v>
      </c>
      <c r="BA143" s="14">
        <f t="shared" si="149"/>
        <v>98206.378247345579</v>
      </c>
      <c r="BB143" s="15">
        <f t="shared" si="136"/>
        <v>572.87053977618257</v>
      </c>
      <c r="BC143" s="14">
        <f t="shared" si="150"/>
        <v>35913.705020064546</v>
      </c>
      <c r="BD143" s="14">
        <f t="shared" si="151"/>
        <v>98779.24878712176</v>
      </c>
      <c r="BE143" s="14">
        <f>BD143-$AX$136-SUM($N$137:N143)</f>
        <v>4332.3564256288228</v>
      </c>
      <c r="BF143" s="15">
        <f t="shared" si="137"/>
        <v>823.1477208694763</v>
      </c>
      <c r="BG143" s="34">
        <f t="shared" si="152"/>
        <v>97956.101066252289</v>
      </c>
      <c r="BH143" s="32">
        <f t="shared" si="130"/>
        <v>9641.4638202003844</v>
      </c>
    </row>
    <row r="144" spans="1:6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5"/>
      <c r="M144" s="12">
        <v>141</v>
      </c>
      <c r="N144" s="15">
        <f t="shared" si="163"/>
        <v>500</v>
      </c>
      <c r="O144" s="15">
        <f t="shared" si="153"/>
        <v>70500</v>
      </c>
      <c r="P144" s="15">
        <f t="shared" si="131"/>
        <v>0</v>
      </c>
      <c r="Q144" s="15">
        <f t="shared" si="138"/>
        <v>0</v>
      </c>
      <c r="R144" s="14">
        <f t="shared" si="139"/>
        <v>93110.663266730742</v>
      </c>
      <c r="S144" s="15">
        <f t="shared" si="154"/>
        <v>543.14553572259604</v>
      </c>
      <c r="T144" s="15">
        <f t="shared" si="140"/>
        <v>34930.060346650942</v>
      </c>
      <c r="U144" s="15">
        <f t="shared" si="155"/>
        <v>93653.808802453335</v>
      </c>
      <c r="V144" s="15">
        <f t="shared" si="164"/>
        <v>10</v>
      </c>
      <c r="W144" s="15">
        <f t="shared" si="156"/>
        <v>1410</v>
      </c>
      <c r="X144" s="15">
        <f t="shared" si="157"/>
        <v>7.8044840668711117</v>
      </c>
      <c r="Y144" s="14">
        <f t="shared" si="158"/>
        <v>501.91170045723447</v>
      </c>
      <c r="Z144" s="15">
        <f t="shared" si="159"/>
        <v>156.08968133742223</v>
      </c>
      <c r="AA144" s="14">
        <f t="shared" si="160"/>
        <v>10038.234009144693</v>
      </c>
      <c r="AB144" s="15">
        <f t="shared" si="161"/>
        <v>93479.914637049034</v>
      </c>
      <c r="AC144" s="15">
        <f t="shared" si="124"/>
        <v>11950.145709601928</v>
      </c>
      <c r="AD144" s="20">
        <f t="shared" si="125"/>
        <v>0.16950561290215499</v>
      </c>
      <c r="AE144" s="28"/>
      <c r="AF144" s="14">
        <f t="shared" si="165"/>
        <v>0</v>
      </c>
      <c r="AG144" s="14">
        <f t="shared" si="126"/>
        <v>11950.145709601928</v>
      </c>
      <c r="AH144" s="26">
        <f t="shared" si="127"/>
        <v>0.16950561290215499</v>
      </c>
      <c r="AI144" s="29">
        <f t="shared" si="132"/>
        <v>22979.914637049034</v>
      </c>
      <c r="AJ144" s="29">
        <f t="shared" si="133"/>
        <v>4366.1837810393163</v>
      </c>
      <c r="AK144" s="81">
        <f t="shared" si="134"/>
        <v>89113.730856009715</v>
      </c>
      <c r="AL144" s="28">
        <v>141</v>
      </c>
      <c r="AM144" s="14">
        <f t="shared" si="135"/>
        <v>106753.02993193353</v>
      </c>
      <c r="AN144" s="15">
        <f t="shared" si="141"/>
        <v>10</v>
      </c>
      <c r="AO144" s="15">
        <f t="shared" si="142"/>
        <v>1410</v>
      </c>
      <c r="AP144" s="15">
        <f t="shared" si="143"/>
        <v>106743.02993193353</v>
      </c>
      <c r="AQ144" s="15">
        <f t="shared" si="144"/>
        <v>622.66767460294568</v>
      </c>
      <c r="AR144" s="15">
        <f t="shared" si="162"/>
        <v>38275.697606536502</v>
      </c>
      <c r="AS144" s="15">
        <f t="shared" si="145"/>
        <v>107365.69760653647</v>
      </c>
      <c r="AT144" s="15">
        <f t="shared" si="128"/>
        <v>7004.48254524193</v>
      </c>
      <c r="AU144" s="85">
        <f t="shared" si="146"/>
        <v>100361.21506129454</v>
      </c>
      <c r="AV144" s="32">
        <f t="shared" si="129"/>
        <v>11247.484205284825</v>
      </c>
      <c r="AW144" s="36">
        <v>141</v>
      </c>
      <c r="AX144" s="14">
        <f t="shared" si="166"/>
        <v>99279.24878712176</v>
      </c>
      <c r="AY144" s="15">
        <f t="shared" si="147"/>
        <v>10</v>
      </c>
      <c r="AZ144" s="14">
        <f t="shared" si="148"/>
        <v>1410</v>
      </c>
      <c r="BA144" s="14">
        <f t="shared" si="149"/>
        <v>99269.24878712176</v>
      </c>
      <c r="BB144" s="15">
        <f t="shared" si="136"/>
        <v>579.07061792487696</v>
      </c>
      <c r="BC144" s="14">
        <f t="shared" si="150"/>
        <v>36492.77563798942</v>
      </c>
      <c r="BD144" s="14">
        <f t="shared" si="151"/>
        <v>99848.319405046641</v>
      </c>
      <c r="BE144" s="14">
        <f>BD144-$AX$136-SUM($N$137:N144)</f>
        <v>4901.4270435537037</v>
      </c>
      <c r="BF144" s="15">
        <f t="shared" si="137"/>
        <v>931.27113827520373</v>
      </c>
      <c r="BG144" s="34">
        <f t="shared" si="152"/>
        <v>98917.048266771439</v>
      </c>
      <c r="BH144" s="32">
        <f t="shared" si="130"/>
        <v>9803.3174107617233</v>
      </c>
    </row>
    <row r="145" spans="1:6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5"/>
      <c r="M145" s="12">
        <v>142</v>
      </c>
      <c r="N145" s="15">
        <f t="shared" si="163"/>
        <v>500</v>
      </c>
      <c r="O145" s="15">
        <f t="shared" si="153"/>
        <v>71000</v>
      </c>
      <c r="P145" s="15">
        <f t="shared" si="131"/>
        <v>0</v>
      </c>
      <c r="Q145" s="15">
        <f t="shared" si="138"/>
        <v>0</v>
      </c>
      <c r="R145" s="14">
        <f t="shared" si="139"/>
        <v>93979.914637049034</v>
      </c>
      <c r="S145" s="15">
        <f t="shared" si="154"/>
        <v>548.21616871611945</v>
      </c>
      <c r="T145" s="15">
        <f t="shared" si="140"/>
        <v>35478.276515367063</v>
      </c>
      <c r="U145" s="15">
        <f t="shared" si="155"/>
        <v>94528.130805765148</v>
      </c>
      <c r="V145" s="15">
        <f t="shared" si="164"/>
        <v>10</v>
      </c>
      <c r="W145" s="15">
        <f t="shared" si="156"/>
        <v>1420</v>
      </c>
      <c r="X145" s="15">
        <f t="shared" si="157"/>
        <v>7.877344233813762</v>
      </c>
      <c r="Y145" s="14">
        <f t="shared" si="158"/>
        <v>509.78904469104822</v>
      </c>
      <c r="Z145" s="15">
        <f t="shared" si="159"/>
        <v>157.54688467627525</v>
      </c>
      <c r="AA145" s="14">
        <f t="shared" si="160"/>
        <v>10195.780893820969</v>
      </c>
      <c r="AB145" s="15">
        <f t="shared" si="161"/>
        <v>94352.706576855053</v>
      </c>
      <c r="AC145" s="15">
        <f t="shared" si="124"/>
        <v>12125.569938512017</v>
      </c>
      <c r="AD145" s="20">
        <f t="shared" si="125"/>
        <v>0.1707826751903101</v>
      </c>
      <c r="AE145" s="28"/>
      <c r="AF145" s="14">
        <f t="shared" si="165"/>
        <v>0</v>
      </c>
      <c r="AG145" s="14">
        <f t="shared" si="126"/>
        <v>12125.569938512017</v>
      </c>
      <c r="AH145" s="26">
        <f t="shared" si="127"/>
        <v>0.1707826751903101</v>
      </c>
      <c r="AI145" s="29">
        <f t="shared" si="132"/>
        <v>23352.706576855053</v>
      </c>
      <c r="AJ145" s="29">
        <f t="shared" si="133"/>
        <v>4437.01424960246</v>
      </c>
      <c r="AK145" s="81">
        <f t="shared" si="134"/>
        <v>89915.692327252589</v>
      </c>
      <c r="AL145" s="28">
        <v>142</v>
      </c>
      <c r="AM145" s="14">
        <f t="shared" si="135"/>
        <v>107865.69760653647</v>
      </c>
      <c r="AN145" s="15">
        <f t="shared" si="141"/>
        <v>10</v>
      </c>
      <c r="AO145" s="15">
        <f t="shared" si="142"/>
        <v>1420</v>
      </c>
      <c r="AP145" s="15">
        <f t="shared" si="143"/>
        <v>107855.69760653647</v>
      </c>
      <c r="AQ145" s="15">
        <f t="shared" si="144"/>
        <v>629.15823603812953</v>
      </c>
      <c r="AR145" s="15">
        <f t="shared" si="162"/>
        <v>38904.855842574631</v>
      </c>
      <c r="AS145" s="15">
        <f t="shared" si="145"/>
        <v>108484.8558425746</v>
      </c>
      <c r="AT145" s="15">
        <f t="shared" si="128"/>
        <v>7122.1226100891745</v>
      </c>
      <c r="AU145" s="85">
        <f t="shared" si="146"/>
        <v>101362.73323248542</v>
      </c>
      <c r="AV145" s="32">
        <f t="shared" si="129"/>
        <v>11447.040905232832</v>
      </c>
      <c r="AW145" s="36">
        <v>142</v>
      </c>
      <c r="AX145" s="14">
        <f t="shared" si="166"/>
        <v>100348.31940504664</v>
      </c>
      <c r="AY145" s="15">
        <f t="shared" si="147"/>
        <v>10</v>
      </c>
      <c r="AZ145" s="14">
        <f t="shared" si="148"/>
        <v>1420</v>
      </c>
      <c r="BA145" s="14">
        <f t="shared" si="149"/>
        <v>100338.31940504664</v>
      </c>
      <c r="BB145" s="15">
        <f t="shared" si="136"/>
        <v>585.3068631961055</v>
      </c>
      <c r="BC145" s="14">
        <f t="shared" si="150"/>
        <v>37078.082501185527</v>
      </c>
      <c r="BD145" s="14">
        <f t="shared" si="151"/>
        <v>100923.62626824275</v>
      </c>
      <c r="BE145" s="14">
        <f>BD145-$AX$136-SUM($N$137:N145)</f>
        <v>5476.7339067498106</v>
      </c>
      <c r="BF145" s="15">
        <f t="shared" si="137"/>
        <v>1040.579442282464</v>
      </c>
      <c r="BG145" s="34">
        <f t="shared" si="152"/>
        <v>99883.046825960279</v>
      </c>
      <c r="BH145" s="32">
        <f t="shared" si="130"/>
        <v>9967.3544987076893</v>
      </c>
    </row>
    <row r="146" spans="1:6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5"/>
      <c r="M146" s="12">
        <v>143</v>
      </c>
      <c r="N146" s="15">
        <f t="shared" si="163"/>
        <v>500</v>
      </c>
      <c r="O146" s="15">
        <f t="shared" si="153"/>
        <v>71500</v>
      </c>
      <c r="P146" s="15">
        <f t="shared" si="131"/>
        <v>0</v>
      </c>
      <c r="Q146" s="15">
        <f t="shared" si="138"/>
        <v>0</v>
      </c>
      <c r="R146" s="14">
        <f t="shared" si="139"/>
        <v>94852.706576855053</v>
      </c>
      <c r="S146" s="15">
        <f t="shared" si="154"/>
        <v>553.30745503165451</v>
      </c>
      <c r="T146" s="15">
        <f t="shared" si="140"/>
        <v>36031.583970398715</v>
      </c>
      <c r="U146" s="15">
        <f t="shared" si="155"/>
        <v>95406.014031886705</v>
      </c>
      <c r="V146" s="15">
        <f t="shared" si="164"/>
        <v>10</v>
      </c>
      <c r="W146" s="15">
        <f t="shared" si="156"/>
        <v>1430</v>
      </c>
      <c r="X146" s="15">
        <f t="shared" si="157"/>
        <v>7.9505011693238927</v>
      </c>
      <c r="Y146" s="14">
        <f t="shared" si="158"/>
        <v>517.73954586037212</v>
      </c>
      <c r="Z146" s="15">
        <f t="shared" si="159"/>
        <v>159.01002338647785</v>
      </c>
      <c r="AA146" s="14">
        <f t="shared" si="160"/>
        <v>10354.790917207447</v>
      </c>
      <c r="AB146" s="15">
        <f t="shared" si="161"/>
        <v>95229.0535073309</v>
      </c>
      <c r="AC146" s="15">
        <f t="shared" si="124"/>
        <v>12302.530463067818</v>
      </c>
      <c r="AD146" s="20">
        <f t="shared" si="125"/>
        <v>0.17206336311982962</v>
      </c>
      <c r="AE146" s="28"/>
      <c r="AF146" s="14">
        <f t="shared" si="165"/>
        <v>0</v>
      </c>
      <c r="AG146" s="14">
        <f t="shared" si="126"/>
        <v>12302.530463067818</v>
      </c>
      <c r="AH146" s="26">
        <f t="shared" si="127"/>
        <v>0.17206336311982962</v>
      </c>
      <c r="AI146" s="29">
        <f t="shared" si="132"/>
        <v>23729.0535073309</v>
      </c>
      <c r="AJ146" s="29">
        <f t="shared" si="133"/>
        <v>4508.520166392871</v>
      </c>
      <c r="AK146" s="81">
        <f t="shared" si="134"/>
        <v>90720.533340938026</v>
      </c>
      <c r="AL146" s="28">
        <v>143</v>
      </c>
      <c r="AM146" s="14">
        <f t="shared" si="135"/>
        <v>108984.8558425746</v>
      </c>
      <c r="AN146" s="15">
        <f t="shared" si="141"/>
        <v>10</v>
      </c>
      <c r="AO146" s="15">
        <f t="shared" si="142"/>
        <v>1430</v>
      </c>
      <c r="AP146" s="15">
        <f t="shared" si="143"/>
        <v>108974.8558425746</v>
      </c>
      <c r="AQ146" s="15">
        <f t="shared" si="144"/>
        <v>635.68665908168521</v>
      </c>
      <c r="AR146" s="15">
        <f t="shared" si="162"/>
        <v>39540.542501656317</v>
      </c>
      <c r="AS146" s="15">
        <f t="shared" si="145"/>
        <v>109610.54250165628</v>
      </c>
      <c r="AT146" s="15">
        <f t="shared" si="128"/>
        <v>7241.003075314693</v>
      </c>
      <c r="AU146" s="85">
        <f t="shared" si="146"/>
        <v>102369.53942634159</v>
      </c>
      <c r="AV146" s="32">
        <f t="shared" si="129"/>
        <v>11649.006085403569</v>
      </c>
      <c r="AW146" s="36">
        <v>143</v>
      </c>
      <c r="AX146" s="14">
        <f t="shared" si="166"/>
        <v>101423.62626824275</v>
      </c>
      <c r="AY146" s="15">
        <f t="shared" si="147"/>
        <v>10</v>
      </c>
      <c r="AZ146" s="14">
        <f t="shared" si="148"/>
        <v>1430</v>
      </c>
      <c r="BA146" s="14">
        <f t="shared" si="149"/>
        <v>101413.62626824275</v>
      </c>
      <c r="BB146" s="15">
        <f t="shared" si="136"/>
        <v>591.57948656474935</v>
      </c>
      <c r="BC146" s="14">
        <f t="shared" si="150"/>
        <v>37669.661987750274</v>
      </c>
      <c r="BD146" s="14">
        <f t="shared" si="151"/>
        <v>102005.2057548075</v>
      </c>
      <c r="BE146" s="14">
        <f>BD146-$AX$136-SUM($N$137:N146)</f>
        <v>6058.3133933145582</v>
      </c>
      <c r="BF146" s="15">
        <f t="shared" si="137"/>
        <v>1151.079544729766</v>
      </c>
      <c r="BG146" s="34">
        <f t="shared" si="152"/>
        <v>100854.12621007772</v>
      </c>
      <c r="BH146" s="32">
        <f t="shared" si="130"/>
        <v>10133.592869139698</v>
      </c>
    </row>
    <row r="147" spans="1:6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5"/>
      <c r="M147" s="12">
        <v>144</v>
      </c>
      <c r="N147" s="15">
        <f t="shared" si="163"/>
        <v>500</v>
      </c>
      <c r="O147" s="15">
        <f t="shared" si="153"/>
        <v>72000</v>
      </c>
      <c r="P147" s="15">
        <f t="shared" si="131"/>
        <v>0</v>
      </c>
      <c r="Q147" s="15">
        <f t="shared" si="138"/>
        <v>0</v>
      </c>
      <c r="R147" s="14">
        <f t="shared" si="139"/>
        <v>95729.0535073309</v>
      </c>
      <c r="S147" s="15">
        <f t="shared" si="154"/>
        <v>558.4194787927637</v>
      </c>
      <c r="T147" s="15">
        <f t="shared" si="140"/>
        <v>36590.003449191478</v>
      </c>
      <c r="U147" s="15">
        <f t="shared" si="155"/>
        <v>96287.47298612367</v>
      </c>
      <c r="V147" s="15">
        <f t="shared" si="164"/>
        <v>10</v>
      </c>
      <c r="W147" s="15">
        <f t="shared" si="156"/>
        <v>1440</v>
      </c>
      <c r="X147" s="15">
        <f t="shared" si="157"/>
        <v>8.0239560821769729</v>
      </c>
      <c r="Y147" s="14">
        <f t="shared" si="158"/>
        <v>525.76350194254906</v>
      </c>
      <c r="Z147" s="15">
        <f t="shared" si="159"/>
        <v>160.47912164353946</v>
      </c>
      <c r="AA147" s="14">
        <f t="shared" si="160"/>
        <v>10515.270038850986</v>
      </c>
      <c r="AB147" s="15">
        <f t="shared" si="161"/>
        <v>96108.96990839795</v>
      </c>
      <c r="AC147" s="15">
        <f t="shared" si="124"/>
        <v>12481.033540793534</v>
      </c>
      <c r="AD147" s="20">
        <f t="shared" si="125"/>
        <v>0.17334768806657685</v>
      </c>
      <c r="AE147" s="28"/>
      <c r="AF147" s="14">
        <f t="shared" si="165"/>
        <v>0</v>
      </c>
      <c r="AG147" s="14">
        <f t="shared" si="126"/>
        <v>12481.033540793534</v>
      </c>
      <c r="AH147" s="26">
        <f t="shared" si="127"/>
        <v>0.17334768806657685</v>
      </c>
      <c r="AI147" s="29">
        <f t="shared" si="132"/>
        <v>24108.96990839795</v>
      </c>
      <c r="AJ147" s="29">
        <f t="shared" si="133"/>
        <v>4580.7042825956105</v>
      </c>
      <c r="AK147" s="81">
        <f t="shared" si="134"/>
        <v>91528.265625802334</v>
      </c>
      <c r="AL147" s="28">
        <v>144</v>
      </c>
      <c r="AM147" s="14">
        <f t="shared" si="135"/>
        <v>110110.54250165628</v>
      </c>
      <c r="AN147" s="15">
        <f t="shared" si="141"/>
        <v>10</v>
      </c>
      <c r="AO147" s="15">
        <f t="shared" si="142"/>
        <v>1440</v>
      </c>
      <c r="AP147" s="15">
        <f t="shared" si="143"/>
        <v>110100.54250165628</v>
      </c>
      <c r="AQ147" s="15">
        <f t="shared" si="144"/>
        <v>642.25316459299506</v>
      </c>
      <c r="AR147" s="15">
        <f t="shared" si="162"/>
        <v>40182.795666249309</v>
      </c>
      <c r="AS147" s="15">
        <f t="shared" si="145"/>
        <v>110742.79566624928</v>
      </c>
      <c r="AT147" s="15">
        <f t="shared" si="128"/>
        <v>7361.1311765873634</v>
      </c>
      <c r="AU147" s="85">
        <f t="shared" si="146"/>
        <v>103381.66448966191</v>
      </c>
      <c r="AV147" s="32">
        <f t="shared" si="129"/>
        <v>11853.398863859577</v>
      </c>
      <c r="AW147" s="36">
        <v>144</v>
      </c>
      <c r="AX147" s="14">
        <f t="shared" si="166"/>
        <v>102505.2057548075</v>
      </c>
      <c r="AY147" s="15">
        <f t="shared" si="147"/>
        <v>10</v>
      </c>
      <c r="AZ147" s="14">
        <f t="shared" si="148"/>
        <v>1440</v>
      </c>
      <c r="BA147" s="14">
        <f t="shared" si="149"/>
        <v>102495.2057548075</v>
      </c>
      <c r="BB147" s="15">
        <f t="shared" si="136"/>
        <v>597.88870023637708</v>
      </c>
      <c r="BC147" s="14">
        <f t="shared" si="150"/>
        <v>38267.550687986652</v>
      </c>
      <c r="BD147" s="14">
        <f t="shared" si="151"/>
        <v>103093.09445504387</v>
      </c>
      <c r="BE147" s="14">
        <f>BD147-$AX$136-SUM($N$137:N147)</f>
        <v>6646.2020935509354</v>
      </c>
      <c r="BF147" s="15">
        <f t="shared" si="137"/>
        <v>1262.7783977746778</v>
      </c>
      <c r="BG147" s="34">
        <f t="shared" si="152"/>
        <v>101830.3160572692</v>
      </c>
      <c r="BH147" s="32">
        <f t="shared" si="130"/>
        <v>10302.050431466865</v>
      </c>
    </row>
    <row r="148" spans="1:6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5" t="s">
        <v>69</v>
      </c>
      <c r="M148" s="16">
        <v>145</v>
      </c>
      <c r="N148" s="17">
        <f t="shared" ref="N148:N159" si="167">$N$136*(1+$K$8)</f>
        <v>500</v>
      </c>
      <c r="O148" s="17">
        <f t="shared" si="153"/>
        <v>72500</v>
      </c>
      <c r="P148" s="17">
        <f t="shared" si="131"/>
        <v>0</v>
      </c>
      <c r="Q148" s="17">
        <f t="shared" si="138"/>
        <v>0</v>
      </c>
      <c r="R148" s="17">
        <f t="shared" si="139"/>
        <v>96608.96990839795</v>
      </c>
      <c r="S148" s="17">
        <f t="shared" si="154"/>
        <v>563.55232446565481</v>
      </c>
      <c r="T148" s="17">
        <f t="shared" si="140"/>
        <v>37153.555773657135</v>
      </c>
      <c r="U148" s="17">
        <f t="shared" si="155"/>
        <v>97172.522232863601</v>
      </c>
      <c r="V148" s="17">
        <f t="shared" ref="V148:V159" si="168">$V$136*(1+$K$14)</f>
        <v>10</v>
      </c>
      <c r="W148" s="17">
        <f t="shared" si="156"/>
        <v>1450</v>
      </c>
      <c r="X148" s="17">
        <f t="shared" si="157"/>
        <v>8.097710186071966</v>
      </c>
      <c r="Y148" s="17">
        <f t="shared" si="158"/>
        <v>533.86121212862099</v>
      </c>
      <c r="Z148" s="17">
        <f t="shared" si="159"/>
        <v>161.95420372143934</v>
      </c>
      <c r="AA148" s="17">
        <f t="shared" si="160"/>
        <v>10677.224242572425</v>
      </c>
      <c r="AB148" s="17">
        <f t="shared" si="161"/>
        <v>96992.470318956082</v>
      </c>
      <c r="AC148" s="17">
        <f t="shared" si="124"/>
        <v>12661.085454701046</v>
      </c>
      <c r="AD148" s="19">
        <f t="shared" si="125"/>
        <v>0.17463566144415235</v>
      </c>
      <c r="AE148" s="28"/>
      <c r="AF148" s="25">
        <f>AB148*$K$35</f>
        <v>0</v>
      </c>
      <c r="AG148" s="14">
        <f t="shared" si="126"/>
        <v>12661.085454701046</v>
      </c>
      <c r="AH148" s="26">
        <f t="shared" si="127"/>
        <v>0.17463566144415235</v>
      </c>
      <c r="AI148" s="29">
        <f t="shared" si="132"/>
        <v>24492.470318956082</v>
      </c>
      <c r="AJ148" s="29">
        <f t="shared" si="133"/>
        <v>4653.5693606016557</v>
      </c>
      <c r="AK148" s="81">
        <f t="shared" si="134"/>
        <v>92338.900958354425</v>
      </c>
      <c r="AL148" s="28">
        <v>145</v>
      </c>
      <c r="AM148" s="14">
        <f t="shared" si="135"/>
        <v>111242.79566624928</v>
      </c>
      <c r="AN148" s="15">
        <f t="shared" si="141"/>
        <v>10</v>
      </c>
      <c r="AO148" s="15">
        <f t="shared" si="142"/>
        <v>1450</v>
      </c>
      <c r="AP148" s="15">
        <f t="shared" si="143"/>
        <v>111232.79566624928</v>
      </c>
      <c r="AQ148" s="15">
        <f t="shared" si="144"/>
        <v>648.85797471978753</v>
      </c>
      <c r="AR148" s="15">
        <f t="shared" si="162"/>
        <v>40831.653640969096</v>
      </c>
      <c r="AS148" s="15">
        <f t="shared" si="145"/>
        <v>111881.65364096907</v>
      </c>
      <c r="AT148" s="15">
        <f t="shared" si="128"/>
        <v>7482.5141917841238</v>
      </c>
      <c r="AU148" s="85">
        <f t="shared" si="146"/>
        <v>104399.13944918495</v>
      </c>
      <c r="AV148" s="17">
        <f t="shared" si="129"/>
        <v>12060.238490830525</v>
      </c>
      <c r="AW148" s="36">
        <v>145</v>
      </c>
      <c r="AX148" s="25">
        <f>N148+BD147-BF147</f>
        <v>102330.3160572692</v>
      </c>
      <c r="AY148" s="15">
        <f t="shared" si="147"/>
        <v>10</v>
      </c>
      <c r="AZ148" s="14">
        <f t="shared" si="148"/>
        <v>1450</v>
      </c>
      <c r="BA148" s="14">
        <f t="shared" si="149"/>
        <v>102320.3160572692</v>
      </c>
      <c r="BB148" s="15">
        <f t="shared" si="136"/>
        <v>596.86851033407038</v>
      </c>
      <c r="BC148" s="14">
        <f t="shared" si="150"/>
        <v>38864.41919832072</v>
      </c>
      <c r="BD148" s="14">
        <f t="shared" si="151"/>
        <v>102917.18456760327</v>
      </c>
      <c r="BE148" s="25">
        <f>BD148-AX148</f>
        <v>586.86851033406856</v>
      </c>
      <c r="BF148" s="15">
        <f t="shared" si="137"/>
        <v>111.50501696347303</v>
      </c>
      <c r="BG148" s="34">
        <f t="shared" si="152"/>
        <v>102805.67955063979</v>
      </c>
      <c r="BH148" s="32">
        <f t="shared" si="130"/>
        <v>10466.778592285365</v>
      </c>
    </row>
    <row r="149" spans="1:6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5"/>
      <c r="M149" s="12">
        <v>146</v>
      </c>
      <c r="N149" s="15">
        <f t="shared" si="167"/>
        <v>500</v>
      </c>
      <c r="O149" s="15">
        <f t="shared" si="153"/>
        <v>73000</v>
      </c>
      <c r="P149" s="15">
        <f t="shared" si="131"/>
        <v>0</v>
      </c>
      <c r="Q149" s="15">
        <f t="shared" si="138"/>
        <v>0</v>
      </c>
      <c r="R149" s="14">
        <f t="shared" si="139"/>
        <v>97492.470318956082</v>
      </c>
      <c r="S149" s="15">
        <f t="shared" si="154"/>
        <v>568.70607686057713</v>
      </c>
      <c r="T149" s="15">
        <f t="shared" si="140"/>
        <v>37722.261850517716</v>
      </c>
      <c r="U149" s="15">
        <f t="shared" si="155"/>
        <v>98061.176395816656</v>
      </c>
      <c r="V149" s="15">
        <f t="shared" si="168"/>
        <v>10</v>
      </c>
      <c r="W149" s="15">
        <f t="shared" si="156"/>
        <v>1460</v>
      </c>
      <c r="X149" s="15">
        <f t="shared" si="157"/>
        <v>8.1717646996513889</v>
      </c>
      <c r="Y149" s="14">
        <f t="shared" si="158"/>
        <v>542.03297682827235</v>
      </c>
      <c r="Z149" s="15">
        <f t="shared" si="159"/>
        <v>163.43529399302778</v>
      </c>
      <c r="AA149" s="14">
        <f t="shared" si="160"/>
        <v>10840.659536565454</v>
      </c>
      <c r="AB149" s="15">
        <f t="shared" si="161"/>
        <v>97879.569337123976</v>
      </c>
      <c r="AC149" s="15">
        <f t="shared" si="124"/>
        <v>12842.692513393726</v>
      </c>
      <c r="AD149" s="20">
        <f t="shared" si="125"/>
        <v>0.17592729470402363</v>
      </c>
      <c r="AE149" s="28"/>
      <c r="AF149" s="14">
        <f t="shared" ref="AF149:AF159" si="169">AB149*$K$35</f>
        <v>0</v>
      </c>
      <c r="AG149" s="14">
        <f t="shared" si="126"/>
        <v>12842.692513393726</v>
      </c>
      <c r="AH149" s="26">
        <f t="shared" si="127"/>
        <v>0.17592729470402363</v>
      </c>
      <c r="AI149" s="29">
        <f t="shared" si="132"/>
        <v>24879.569337123976</v>
      </c>
      <c r="AJ149" s="29">
        <f t="shared" si="133"/>
        <v>4727.1181740535558</v>
      </c>
      <c r="AK149" s="81">
        <f t="shared" si="134"/>
        <v>93152.451163070422</v>
      </c>
      <c r="AL149" s="28">
        <v>146</v>
      </c>
      <c r="AM149" s="14">
        <f t="shared" si="135"/>
        <v>112381.65364096907</v>
      </c>
      <c r="AN149" s="15">
        <f t="shared" si="141"/>
        <v>10</v>
      </c>
      <c r="AO149" s="15">
        <f t="shared" si="142"/>
        <v>1460</v>
      </c>
      <c r="AP149" s="15">
        <f t="shared" si="143"/>
        <v>112371.65364096907</v>
      </c>
      <c r="AQ149" s="15">
        <f t="shared" si="144"/>
        <v>655.50131290565298</v>
      </c>
      <c r="AR149" s="15">
        <f t="shared" si="162"/>
        <v>41487.154953874749</v>
      </c>
      <c r="AS149" s="15">
        <f t="shared" si="145"/>
        <v>113027.15495387472</v>
      </c>
      <c r="AT149" s="15">
        <f t="shared" si="128"/>
        <v>7605.1594412361974</v>
      </c>
      <c r="AU149" s="85">
        <f t="shared" si="146"/>
        <v>105421.99551263852</v>
      </c>
      <c r="AV149" s="32">
        <f t="shared" si="129"/>
        <v>12269.544349568096</v>
      </c>
      <c r="AW149" s="36">
        <v>146</v>
      </c>
      <c r="AX149" s="14">
        <f t="shared" ref="AX149:AX159" si="170">N149+BD148</f>
        <v>103417.18456760327</v>
      </c>
      <c r="AY149" s="15">
        <f t="shared" si="147"/>
        <v>10</v>
      </c>
      <c r="AZ149" s="14">
        <f t="shared" si="148"/>
        <v>1460</v>
      </c>
      <c r="BA149" s="14">
        <f t="shared" si="149"/>
        <v>103407.18456760327</v>
      </c>
      <c r="BB149" s="15">
        <f t="shared" si="136"/>
        <v>603.20857664435243</v>
      </c>
      <c r="BC149" s="14">
        <f t="shared" si="150"/>
        <v>39467.627774965076</v>
      </c>
      <c r="BD149" s="14">
        <f t="shared" si="151"/>
        <v>104010.39314424762</v>
      </c>
      <c r="BE149" s="87">
        <f>BD149-AX148-N149</f>
        <v>1180.0770869784174</v>
      </c>
      <c r="BF149" s="15">
        <f t="shared" si="137"/>
        <v>224.2146465258993</v>
      </c>
      <c r="BG149" s="34">
        <f t="shared" si="152"/>
        <v>103786.17849772172</v>
      </c>
      <c r="BH149" s="32">
        <f t="shared" si="130"/>
        <v>10633.727334651296</v>
      </c>
    </row>
    <row r="150" spans="1:6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5"/>
      <c r="M150" s="12">
        <v>147</v>
      </c>
      <c r="N150" s="15">
        <f t="shared" si="167"/>
        <v>500</v>
      </c>
      <c r="O150" s="15">
        <f t="shared" si="153"/>
        <v>73500</v>
      </c>
      <c r="P150" s="15">
        <f t="shared" si="131"/>
        <v>0</v>
      </c>
      <c r="Q150" s="15">
        <f t="shared" si="138"/>
        <v>0</v>
      </c>
      <c r="R150" s="14">
        <f t="shared" si="139"/>
        <v>98379.569337123976</v>
      </c>
      <c r="S150" s="15">
        <f t="shared" si="154"/>
        <v>573.88082113322332</v>
      </c>
      <c r="T150" s="15">
        <f t="shared" si="140"/>
        <v>38296.142671650938</v>
      </c>
      <c r="U150" s="15">
        <f t="shared" si="155"/>
        <v>98953.450158257197</v>
      </c>
      <c r="V150" s="15">
        <f t="shared" si="168"/>
        <v>10</v>
      </c>
      <c r="W150" s="15">
        <f t="shared" si="156"/>
        <v>1470</v>
      </c>
      <c r="X150" s="15">
        <f t="shared" si="157"/>
        <v>8.2461208465214337</v>
      </c>
      <c r="Y150" s="14">
        <f t="shared" si="158"/>
        <v>550.27909767479377</v>
      </c>
      <c r="Z150" s="15">
        <f t="shared" si="159"/>
        <v>164.92241693042868</v>
      </c>
      <c r="AA150" s="14">
        <f t="shared" si="160"/>
        <v>11005.581953495883</v>
      </c>
      <c r="AB150" s="15">
        <f t="shared" si="161"/>
        <v>98770.281620480251</v>
      </c>
      <c r="AC150" s="15">
        <f t="shared" si="124"/>
        <v>13025.861051170676</v>
      </c>
      <c r="AD150" s="20">
        <f t="shared" si="125"/>
        <v>0.17722259933565546</v>
      </c>
      <c r="AE150" s="28"/>
      <c r="AF150" s="14">
        <f t="shared" si="169"/>
        <v>0</v>
      </c>
      <c r="AG150" s="14">
        <f t="shared" si="126"/>
        <v>13025.861051170676</v>
      </c>
      <c r="AH150" s="26">
        <f t="shared" si="127"/>
        <v>0.17722259933565546</v>
      </c>
      <c r="AI150" s="29">
        <f t="shared" si="132"/>
        <v>25270.281620480251</v>
      </c>
      <c r="AJ150" s="29">
        <f t="shared" si="133"/>
        <v>4801.3535078912482</v>
      </c>
      <c r="AK150" s="81">
        <f t="shared" si="134"/>
        <v>93968.928112588997</v>
      </c>
      <c r="AL150" s="28">
        <v>147</v>
      </c>
      <c r="AM150" s="14">
        <f t="shared" si="135"/>
        <v>113527.15495387472</v>
      </c>
      <c r="AN150" s="15">
        <f t="shared" si="141"/>
        <v>10</v>
      </c>
      <c r="AO150" s="15">
        <f t="shared" si="142"/>
        <v>1470</v>
      </c>
      <c r="AP150" s="15">
        <f t="shared" si="143"/>
        <v>113517.15495387472</v>
      </c>
      <c r="AQ150" s="15">
        <f t="shared" si="144"/>
        <v>662.1834038976026</v>
      </c>
      <c r="AR150" s="15">
        <f t="shared" si="162"/>
        <v>42149.338357772351</v>
      </c>
      <c r="AS150" s="15">
        <f t="shared" si="145"/>
        <v>114179.33835777233</v>
      </c>
      <c r="AT150" s="15">
        <f t="shared" si="128"/>
        <v>7729.0742879767422</v>
      </c>
      <c r="AU150" s="85">
        <f t="shared" si="146"/>
        <v>106450.26406979558</v>
      </c>
      <c r="AV150" s="32">
        <f t="shared" si="129"/>
        <v>12481.335957206582</v>
      </c>
      <c r="AW150" s="36">
        <v>147</v>
      </c>
      <c r="AX150" s="14">
        <f t="shared" si="170"/>
        <v>104510.39314424762</v>
      </c>
      <c r="AY150" s="15">
        <f t="shared" si="147"/>
        <v>10</v>
      </c>
      <c r="AZ150" s="14">
        <f t="shared" si="148"/>
        <v>1470</v>
      </c>
      <c r="BA150" s="14">
        <f t="shared" si="149"/>
        <v>104500.39314424762</v>
      </c>
      <c r="BB150" s="15">
        <f t="shared" si="136"/>
        <v>609.58562667477781</v>
      </c>
      <c r="BC150" s="14">
        <f t="shared" si="150"/>
        <v>40077.213401639856</v>
      </c>
      <c r="BD150" s="14">
        <f t="shared" si="151"/>
        <v>105109.97877092239</v>
      </c>
      <c r="BE150" s="14">
        <f>BD150-$AX$148-SUM($N$149:N150)</f>
        <v>1779.6627136531897</v>
      </c>
      <c r="BF150" s="15">
        <f t="shared" si="137"/>
        <v>338.13591559410605</v>
      </c>
      <c r="BG150" s="34">
        <f t="shared" si="152"/>
        <v>104771.84285532829</v>
      </c>
      <c r="BH150" s="32">
        <f t="shared" si="130"/>
        <v>10802.914742739289</v>
      </c>
    </row>
    <row r="151" spans="1:6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5"/>
      <c r="M151" s="12">
        <v>148</v>
      </c>
      <c r="N151" s="15">
        <f t="shared" si="167"/>
        <v>500</v>
      </c>
      <c r="O151" s="15">
        <f t="shared" si="153"/>
        <v>74000</v>
      </c>
      <c r="P151" s="15">
        <f t="shared" si="131"/>
        <v>0</v>
      </c>
      <c r="Q151" s="15">
        <f t="shared" si="138"/>
        <v>0</v>
      </c>
      <c r="R151" s="14">
        <f t="shared" si="139"/>
        <v>99270.281620480251</v>
      </c>
      <c r="S151" s="15">
        <f t="shared" si="154"/>
        <v>579.07664278613481</v>
      </c>
      <c r="T151" s="15">
        <f t="shared" si="140"/>
        <v>38875.219314437076</v>
      </c>
      <c r="U151" s="15">
        <f t="shared" si="155"/>
        <v>99849.358263266389</v>
      </c>
      <c r="V151" s="15">
        <f t="shared" si="168"/>
        <v>10</v>
      </c>
      <c r="W151" s="15">
        <f t="shared" si="156"/>
        <v>1480</v>
      </c>
      <c r="X151" s="15">
        <f t="shared" si="157"/>
        <v>8.3207798552721997</v>
      </c>
      <c r="Y151" s="14">
        <f t="shared" si="158"/>
        <v>558.59987753006601</v>
      </c>
      <c r="Z151" s="15">
        <f t="shared" si="159"/>
        <v>166.41559710544399</v>
      </c>
      <c r="AA151" s="14">
        <f t="shared" si="160"/>
        <v>11171.997550601327</v>
      </c>
      <c r="AB151" s="15">
        <f t="shared" si="161"/>
        <v>99664.621886305671</v>
      </c>
      <c r="AC151" s="15">
        <f t="shared" si="124"/>
        <v>13210.597428131394</v>
      </c>
      <c r="AD151" s="20">
        <f t="shared" si="125"/>
        <v>0.17852158686664046</v>
      </c>
      <c r="AE151" s="28"/>
      <c r="AF151" s="14">
        <f t="shared" si="169"/>
        <v>0</v>
      </c>
      <c r="AG151" s="14">
        <f t="shared" si="126"/>
        <v>13210.597428131394</v>
      </c>
      <c r="AH151" s="26">
        <f t="shared" si="127"/>
        <v>0.17852158686664046</v>
      </c>
      <c r="AI151" s="29">
        <f t="shared" si="132"/>
        <v>25664.621886305671</v>
      </c>
      <c r="AJ151" s="29">
        <f t="shared" si="133"/>
        <v>4876.2781583980777</v>
      </c>
      <c r="AK151" s="81">
        <f t="shared" si="134"/>
        <v>94788.343727907588</v>
      </c>
      <c r="AL151" s="28">
        <v>148</v>
      </c>
      <c r="AM151" s="14">
        <f t="shared" si="135"/>
        <v>114679.33835777233</v>
      </c>
      <c r="AN151" s="15">
        <f t="shared" si="141"/>
        <v>10</v>
      </c>
      <c r="AO151" s="15">
        <f t="shared" si="142"/>
        <v>1480</v>
      </c>
      <c r="AP151" s="15">
        <f t="shared" si="143"/>
        <v>114669.33835777233</v>
      </c>
      <c r="AQ151" s="15">
        <f t="shared" si="144"/>
        <v>668.90447375367205</v>
      </c>
      <c r="AR151" s="15">
        <f t="shared" si="162"/>
        <v>42818.242831526026</v>
      </c>
      <c r="AS151" s="15">
        <f t="shared" si="145"/>
        <v>115338.242831526</v>
      </c>
      <c r="AT151" s="15">
        <f t="shared" si="128"/>
        <v>7854.2661379899409</v>
      </c>
      <c r="AU151" s="85">
        <f t="shared" si="146"/>
        <v>107483.97669353607</v>
      </c>
      <c r="AV151" s="32">
        <f t="shared" si="129"/>
        <v>12695.63296562848</v>
      </c>
      <c r="AW151" s="36">
        <v>148</v>
      </c>
      <c r="AX151" s="14">
        <f t="shared" si="170"/>
        <v>105609.97877092239</v>
      </c>
      <c r="AY151" s="15">
        <f t="shared" si="147"/>
        <v>10</v>
      </c>
      <c r="AZ151" s="14">
        <f t="shared" si="148"/>
        <v>1480</v>
      </c>
      <c r="BA151" s="14">
        <f t="shared" si="149"/>
        <v>105599.97877092239</v>
      </c>
      <c r="BB151" s="15">
        <f t="shared" si="136"/>
        <v>615.99987616371402</v>
      </c>
      <c r="BC151" s="14">
        <f t="shared" si="150"/>
        <v>40693.213277803567</v>
      </c>
      <c r="BD151" s="14">
        <f t="shared" si="151"/>
        <v>106215.9786470861</v>
      </c>
      <c r="BE151" s="14">
        <f>BD151-$AX$148-SUM($N$149:N151)</f>
        <v>2385.6625898169004</v>
      </c>
      <c r="BF151" s="15">
        <f t="shared" si="137"/>
        <v>453.27589206521111</v>
      </c>
      <c r="BG151" s="34">
        <f t="shared" si="152"/>
        <v>105762.70275502089</v>
      </c>
      <c r="BH151" s="32">
        <f t="shared" si="130"/>
        <v>10974.3590271133</v>
      </c>
    </row>
    <row r="152" spans="1:6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5"/>
      <c r="M152" s="12">
        <v>149</v>
      </c>
      <c r="N152" s="15">
        <f t="shared" si="167"/>
        <v>500</v>
      </c>
      <c r="O152" s="15">
        <f t="shared" si="153"/>
        <v>74500</v>
      </c>
      <c r="P152" s="15">
        <f t="shared" si="131"/>
        <v>0</v>
      </c>
      <c r="Q152" s="15">
        <f t="shared" si="138"/>
        <v>0</v>
      </c>
      <c r="R152" s="14">
        <f t="shared" si="139"/>
        <v>100164.62188630567</v>
      </c>
      <c r="S152" s="15">
        <f t="shared" si="154"/>
        <v>584.29362767011651</v>
      </c>
      <c r="T152" s="15">
        <f t="shared" si="140"/>
        <v>39459.512942107191</v>
      </c>
      <c r="U152" s="15">
        <f t="shared" si="155"/>
        <v>100748.91551397579</v>
      </c>
      <c r="V152" s="15">
        <f t="shared" si="168"/>
        <v>10</v>
      </c>
      <c r="W152" s="15">
        <f t="shared" si="156"/>
        <v>1490</v>
      </c>
      <c r="X152" s="15">
        <f t="shared" si="157"/>
        <v>8.3957429594979818</v>
      </c>
      <c r="Y152" s="14">
        <f t="shared" si="158"/>
        <v>566.99562048956398</v>
      </c>
      <c r="Z152" s="15">
        <f t="shared" si="159"/>
        <v>167.91485918995966</v>
      </c>
      <c r="AA152" s="14">
        <f t="shared" si="160"/>
        <v>11339.912409791286</v>
      </c>
      <c r="AB152" s="15">
        <f t="shared" si="161"/>
        <v>100562.60491182633</v>
      </c>
      <c r="AC152" s="15">
        <f t="shared" si="124"/>
        <v>13396.908030280851</v>
      </c>
      <c r="AD152" s="20">
        <f t="shared" si="125"/>
        <v>0.17982426886283021</v>
      </c>
      <c r="AE152" s="28"/>
      <c r="AF152" s="14">
        <f t="shared" si="169"/>
        <v>0</v>
      </c>
      <c r="AG152" s="14">
        <f t="shared" si="126"/>
        <v>13396.908030280851</v>
      </c>
      <c r="AH152" s="26">
        <f t="shared" si="127"/>
        <v>0.17982426886283021</v>
      </c>
      <c r="AI152" s="29">
        <f t="shared" si="132"/>
        <v>26062.604911826333</v>
      </c>
      <c r="AJ152" s="29">
        <f t="shared" si="133"/>
        <v>4951.8949332470029</v>
      </c>
      <c r="AK152" s="81">
        <f t="shared" si="134"/>
        <v>95610.709978579325</v>
      </c>
      <c r="AL152" s="28">
        <v>149</v>
      </c>
      <c r="AM152" s="14">
        <f t="shared" si="135"/>
        <v>115838.242831526</v>
      </c>
      <c r="AN152" s="15">
        <f t="shared" si="141"/>
        <v>10</v>
      </c>
      <c r="AO152" s="15">
        <f t="shared" si="142"/>
        <v>1490</v>
      </c>
      <c r="AP152" s="15">
        <f t="shared" si="143"/>
        <v>115828.242831526</v>
      </c>
      <c r="AQ152" s="15">
        <f t="shared" si="144"/>
        <v>675.66474985056846</v>
      </c>
      <c r="AR152" s="15">
        <f t="shared" si="162"/>
        <v>43493.907581376596</v>
      </c>
      <c r="AS152" s="15">
        <f t="shared" si="145"/>
        <v>116503.90758137657</v>
      </c>
      <c r="AT152" s="15">
        <f t="shared" si="128"/>
        <v>7980.7424404615476</v>
      </c>
      <c r="AU152" s="85">
        <f t="shared" si="146"/>
        <v>108523.16514091502</v>
      </c>
      <c r="AV152" s="32">
        <f t="shared" si="129"/>
        <v>12912.455162335697</v>
      </c>
      <c r="AW152" s="36">
        <v>149</v>
      </c>
      <c r="AX152" s="14">
        <f t="shared" si="170"/>
        <v>106715.9786470861</v>
      </c>
      <c r="AY152" s="15">
        <f t="shared" si="147"/>
        <v>10</v>
      </c>
      <c r="AZ152" s="14">
        <f t="shared" si="148"/>
        <v>1490</v>
      </c>
      <c r="BA152" s="14">
        <f t="shared" si="149"/>
        <v>106705.9786470861</v>
      </c>
      <c r="BB152" s="15">
        <f t="shared" si="136"/>
        <v>622.45154210800229</v>
      </c>
      <c r="BC152" s="14">
        <f t="shared" si="150"/>
        <v>41315.664819911566</v>
      </c>
      <c r="BD152" s="14">
        <f t="shared" si="151"/>
        <v>107328.4301891941</v>
      </c>
      <c r="BE152" s="14">
        <f>BD152-$AX$148-SUM($N$149:N152)</f>
        <v>2998.1141319249</v>
      </c>
      <c r="BF152" s="15">
        <f t="shared" si="137"/>
        <v>569.64168506573105</v>
      </c>
      <c r="BG152" s="34">
        <f t="shared" si="152"/>
        <v>106758.78850412837</v>
      </c>
      <c r="BH152" s="32">
        <f t="shared" si="130"/>
        <v>11148.078525549048</v>
      </c>
    </row>
    <row r="153" spans="1:6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5"/>
      <c r="M153" s="12">
        <v>150</v>
      </c>
      <c r="N153" s="15">
        <f t="shared" si="167"/>
        <v>500</v>
      </c>
      <c r="O153" s="15">
        <f t="shared" si="153"/>
        <v>75000</v>
      </c>
      <c r="P153" s="15">
        <f t="shared" si="131"/>
        <v>0</v>
      </c>
      <c r="Q153" s="15">
        <f t="shared" si="138"/>
        <v>0</v>
      </c>
      <c r="R153" s="14">
        <f t="shared" si="139"/>
        <v>101062.60491182633</v>
      </c>
      <c r="S153" s="15">
        <f t="shared" si="154"/>
        <v>589.53186198565368</v>
      </c>
      <c r="T153" s="15">
        <f t="shared" si="140"/>
        <v>40049.044804092846</v>
      </c>
      <c r="U153" s="15">
        <f t="shared" si="155"/>
        <v>101652.13677381199</v>
      </c>
      <c r="V153" s="15">
        <f t="shared" si="168"/>
        <v>10</v>
      </c>
      <c r="W153" s="15">
        <f t="shared" si="156"/>
        <v>1500</v>
      </c>
      <c r="X153" s="15">
        <f t="shared" si="157"/>
        <v>8.4710113978176658</v>
      </c>
      <c r="Y153" s="14">
        <f t="shared" si="158"/>
        <v>575.4666318873816</v>
      </c>
      <c r="Z153" s="15">
        <f t="shared" si="159"/>
        <v>169.42022795635333</v>
      </c>
      <c r="AA153" s="14">
        <f t="shared" si="160"/>
        <v>11509.332637747641</v>
      </c>
      <c r="AB153" s="15">
        <f t="shared" si="161"/>
        <v>101464.24553445782</v>
      </c>
      <c r="AC153" s="15">
        <f t="shared" si="124"/>
        <v>13584.799269635023</v>
      </c>
      <c r="AD153" s="20">
        <f t="shared" si="125"/>
        <v>0.18113065692846697</v>
      </c>
      <c r="AE153" s="28"/>
      <c r="AF153" s="14">
        <f t="shared" si="169"/>
        <v>0</v>
      </c>
      <c r="AG153" s="14">
        <f t="shared" si="126"/>
        <v>13584.799269635023</v>
      </c>
      <c r="AH153" s="26">
        <f t="shared" si="127"/>
        <v>0.18113065692846697</v>
      </c>
      <c r="AI153" s="29">
        <f t="shared" si="132"/>
        <v>26464.245534457819</v>
      </c>
      <c r="AJ153" s="29">
        <f t="shared" si="133"/>
        <v>5028.206651546986</v>
      </c>
      <c r="AK153" s="81">
        <f t="shared" si="134"/>
        <v>96436.038882910827</v>
      </c>
      <c r="AL153" s="28">
        <v>150</v>
      </c>
      <c r="AM153" s="14">
        <f t="shared" si="135"/>
        <v>117003.90758137657</v>
      </c>
      <c r="AN153" s="15">
        <f t="shared" si="141"/>
        <v>10</v>
      </c>
      <c r="AO153" s="15">
        <f t="shared" si="142"/>
        <v>1500</v>
      </c>
      <c r="AP153" s="15">
        <f t="shared" si="143"/>
        <v>116993.90758137657</v>
      </c>
      <c r="AQ153" s="15">
        <f t="shared" si="144"/>
        <v>682.46446089136339</v>
      </c>
      <c r="AR153" s="15">
        <f t="shared" si="162"/>
        <v>44176.372042267962</v>
      </c>
      <c r="AS153" s="15">
        <f t="shared" si="145"/>
        <v>117676.37204226793</v>
      </c>
      <c r="AT153" s="15">
        <f t="shared" si="128"/>
        <v>8108.5106880309077</v>
      </c>
      <c r="AU153" s="85">
        <f t="shared" si="146"/>
        <v>109567.86135423703</v>
      </c>
      <c r="AV153" s="32">
        <f t="shared" si="129"/>
        <v>13131.822471326203</v>
      </c>
      <c r="AW153" s="36">
        <v>150</v>
      </c>
      <c r="AX153" s="14">
        <f t="shared" si="170"/>
        <v>107828.4301891941</v>
      </c>
      <c r="AY153" s="15">
        <f t="shared" si="147"/>
        <v>10</v>
      </c>
      <c r="AZ153" s="14">
        <f t="shared" si="148"/>
        <v>1500</v>
      </c>
      <c r="BA153" s="14">
        <f t="shared" si="149"/>
        <v>107818.4301891941</v>
      </c>
      <c r="BB153" s="15">
        <f t="shared" si="136"/>
        <v>628.9408427702989</v>
      </c>
      <c r="BC153" s="14">
        <f t="shared" si="150"/>
        <v>41944.605662681868</v>
      </c>
      <c r="BD153" s="14">
        <f t="shared" si="151"/>
        <v>108447.3710319644</v>
      </c>
      <c r="BE153" s="14">
        <f>BD153-$AX$148-SUM($N$149:N153)</f>
        <v>3617.054974695202</v>
      </c>
      <c r="BF153" s="15">
        <f t="shared" si="137"/>
        <v>687.24044519208837</v>
      </c>
      <c r="BG153" s="34">
        <f t="shared" si="152"/>
        <v>107760.13058677231</v>
      </c>
      <c r="BH153" s="32">
        <f t="shared" si="130"/>
        <v>11324.091703861486</v>
      </c>
    </row>
    <row r="154" spans="1:6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5"/>
      <c r="M154" s="12">
        <v>151</v>
      </c>
      <c r="N154" s="15">
        <f t="shared" si="167"/>
        <v>500</v>
      </c>
      <c r="O154" s="15">
        <f t="shared" si="153"/>
        <v>75500</v>
      </c>
      <c r="P154" s="15">
        <f t="shared" si="131"/>
        <v>0</v>
      </c>
      <c r="Q154" s="15">
        <f t="shared" si="138"/>
        <v>0</v>
      </c>
      <c r="R154" s="14">
        <f t="shared" si="139"/>
        <v>101964.24553445782</v>
      </c>
      <c r="S154" s="15">
        <f t="shared" si="154"/>
        <v>594.79143228433736</v>
      </c>
      <c r="T154" s="15">
        <f t="shared" si="140"/>
        <v>40643.836236377181</v>
      </c>
      <c r="U154" s="15">
        <f t="shared" si="155"/>
        <v>102559.03696674216</v>
      </c>
      <c r="V154" s="15">
        <f t="shared" si="168"/>
        <v>10</v>
      </c>
      <c r="W154" s="15">
        <f t="shared" si="156"/>
        <v>1510</v>
      </c>
      <c r="X154" s="15">
        <f t="shared" si="157"/>
        <v>8.5465864138951808</v>
      </c>
      <c r="Y154" s="14">
        <f t="shared" si="158"/>
        <v>584.01321830127677</v>
      </c>
      <c r="Z154" s="15">
        <f t="shared" si="159"/>
        <v>170.9317282779036</v>
      </c>
      <c r="AA154" s="14">
        <f t="shared" si="160"/>
        <v>11680.264366025543</v>
      </c>
      <c r="AB154" s="15">
        <f t="shared" si="161"/>
        <v>102369.55865205036</v>
      </c>
      <c r="AC154" s="15">
        <f t="shared" si="124"/>
        <v>13774.277584326821</v>
      </c>
      <c r="AD154" s="20">
        <f t="shared" si="125"/>
        <v>0.18244076270631551</v>
      </c>
      <c r="AE154" s="28"/>
      <c r="AF154" s="14">
        <f t="shared" si="169"/>
        <v>0</v>
      </c>
      <c r="AG154" s="14">
        <f t="shared" si="126"/>
        <v>13774.277584326821</v>
      </c>
      <c r="AH154" s="26">
        <f t="shared" si="127"/>
        <v>0.18244076270631551</v>
      </c>
      <c r="AI154" s="29">
        <f t="shared" si="132"/>
        <v>26869.558652050357</v>
      </c>
      <c r="AJ154" s="29">
        <f t="shared" si="133"/>
        <v>5105.2161438895682</v>
      </c>
      <c r="AK154" s="81">
        <f t="shared" si="134"/>
        <v>97264.342508160786</v>
      </c>
      <c r="AL154" s="28">
        <v>151</v>
      </c>
      <c r="AM154" s="14">
        <f t="shared" si="135"/>
        <v>118176.37204226793</v>
      </c>
      <c r="AN154" s="15">
        <f t="shared" si="141"/>
        <v>10</v>
      </c>
      <c r="AO154" s="15">
        <f t="shared" si="142"/>
        <v>1510</v>
      </c>
      <c r="AP154" s="15">
        <f t="shared" si="143"/>
        <v>118166.37204226793</v>
      </c>
      <c r="AQ154" s="15">
        <f t="shared" si="144"/>
        <v>689.3038369132297</v>
      </c>
      <c r="AR154" s="15">
        <f t="shared" si="162"/>
        <v>44865.675879181188</v>
      </c>
      <c r="AS154" s="15">
        <f t="shared" si="145"/>
        <v>118855.67587918116</v>
      </c>
      <c r="AT154" s="15">
        <f t="shared" si="128"/>
        <v>8237.5784170444203</v>
      </c>
      <c r="AU154" s="85">
        <f t="shared" si="146"/>
        <v>110618.09746213673</v>
      </c>
      <c r="AV154" s="32">
        <f t="shared" si="129"/>
        <v>13353.754953975949</v>
      </c>
      <c r="AW154" s="36">
        <v>151</v>
      </c>
      <c r="AX154" s="14">
        <f t="shared" si="170"/>
        <v>108947.3710319644</v>
      </c>
      <c r="AY154" s="15">
        <f t="shared" si="147"/>
        <v>10</v>
      </c>
      <c r="AZ154" s="14">
        <f t="shared" si="148"/>
        <v>1510</v>
      </c>
      <c r="BA154" s="14">
        <f t="shared" si="149"/>
        <v>108937.3710319644</v>
      </c>
      <c r="BB154" s="15">
        <f t="shared" si="136"/>
        <v>635.46799768645906</v>
      </c>
      <c r="BC154" s="14">
        <f t="shared" si="150"/>
        <v>42580.073660368325</v>
      </c>
      <c r="BD154" s="14">
        <f t="shared" si="151"/>
        <v>109572.83902965086</v>
      </c>
      <c r="BE154" s="14">
        <f>BD154-$AX$148-SUM($N$149:N154)</f>
        <v>4242.5229723816592</v>
      </c>
      <c r="BF154" s="15">
        <f t="shared" si="137"/>
        <v>806.07936475251529</v>
      </c>
      <c r="BG154" s="34">
        <f t="shared" si="152"/>
        <v>108766.75966489835</v>
      </c>
      <c r="BH154" s="32">
        <f t="shared" si="130"/>
        <v>11502.41715673756</v>
      </c>
    </row>
    <row r="155" spans="1:6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5"/>
      <c r="M155" s="12">
        <v>152</v>
      </c>
      <c r="N155" s="15">
        <f t="shared" si="167"/>
        <v>500</v>
      </c>
      <c r="O155" s="15">
        <f t="shared" si="153"/>
        <v>76000</v>
      </c>
      <c r="P155" s="15">
        <f t="shared" si="131"/>
        <v>0</v>
      </c>
      <c r="Q155" s="15">
        <f t="shared" si="138"/>
        <v>0</v>
      </c>
      <c r="R155" s="14">
        <f t="shared" si="139"/>
        <v>102869.55865205036</v>
      </c>
      <c r="S155" s="15">
        <f t="shared" si="154"/>
        <v>600.07242547029375</v>
      </c>
      <c r="T155" s="15">
        <f t="shared" si="140"/>
        <v>41243.908661847476</v>
      </c>
      <c r="U155" s="15">
        <f t="shared" si="155"/>
        <v>103469.63107752065</v>
      </c>
      <c r="V155" s="15">
        <f t="shared" si="168"/>
        <v>10</v>
      </c>
      <c r="W155" s="15">
        <f t="shared" si="156"/>
        <v>1520</v>
      </c>
      <c r="X155" s="15">
        <f t="shared" si="157"/>
        <v>8.6224692564600556</v>
      </c>
      <c r="Y155" s="14">
        <f t="shared" si="158"/>
        <v>592.63568755773679</v>
      </c>
      <c r="Z155" s="15">
        <f t="shared" si="159"/>
        <v>172.44938512920109</v>
      </c>
      <c r="AA155" s="14">
        <f t="shared" si="160"/>
        <v>11852.713751154744</v>
      </c>
      <c r="AB155" s="15">
        <f t="shared" si="161"/>
        <v>103278.55922313499</v>
      </c>
      <c r="AC155" s="15">
        <f t="shared" si="124"/>
        <v>13965.349438712481</v>
      </c>
      <c r="AD155" s="20">
        <f t="shared" si="125"/>
        <v>0.1837545978777958</v>
      </c>
      <c r="AE155" s="28"/>
      <c r="AF155" s="14">
        <f t="shared" si="169"/>
        <v>0</v>
      </c>
      <c r="AG155" s="14">
        <f t="shared" si="126"/>
        <v>13965.349438712481</v>
      </c>
      <c r="AH155" s="26">
        <f t="shared" si="127"/>
        <v>0.1837545978777958</v>
      </c>
      <c r="AI155" s="29">
        <f t="shared" si="132"/>
        <v>27278.559223134987</v>
      </c>
      <c r="AJ155" s="29">
        <f t="shared" si="133"/>
        <v>5182.9262523956477</v>
      </c>
      <c r="AK155" s="81">
        <f t="shared" si="134"/>
        <v>98095.632970739345</v>
      </c>
      <c r="AL155" s="28">
        <v>152</v>
      </c>
      <c r="AM155" s="14">
        <f t="shared" si="135"/>
        <v>119355.67587918116</v>
      </c>
      <c r="AN155" s="15">
        <f t="shared" si="141"/>
        <v>10</v>
      </c>
      <c r="AO155" s="15">
        <f t="shared" si="142"/>
        <v>1520</v>
      </c>
      <c r="AP155" s="15">
        <f t="shared" si="143"/>
        <v>119345.67587918116</v>
      </c>
      <c r="AQ155" s="15">
        <f t="shared" si="144"/>
        <v>696.18310929522352</v>
      </c>
      <c r="AR155" s="15">
        <f t="shared" si="162"/>
        <v>45561.858988476415</v>
      </c>
      <c r="AS155" s="15">
        <f t="shared" si="145"/>
        <v>120041.85898847638</v>
      </c>
      <c r="AT155" s="15">
        <f t="shared" si="128"/>
        <v>8367.9532078105112</v>
      </c>
      <c r="AU155" s="85">
        <f t="shared" si="146"/>
        <v>111673.90578066587</v>
      </c>
      <c r="AV155" s="32">
        <f t="shared" si="129"/>
        <v>13578.272809926522</v>
      </c>
      <c r="AW155" s="36">
        <v>152</v>
      </c>
      <c r="AX155" s="14">
        <f t="shared" si="170"/>
        <v>110072.83902965086</v>
      </c>
      <c r="AY155" s="15">
        <f t="shared" si="147"/>
        <v>10</v>
      </c>
      <c r="AZ155" s="14">
        <f t="shared" si="148"/>
        <v>1520</v>
      </c>
      <c r="BA155" s="14">
        <f t="shared" si="149"/>
        <v>110062.83902965086</v>
      </c>
      <c r="BB155" s="15">
        <f t="shared" si="136"/>
        <v>642.03322767296333</v>
      </c>
      <c r="BC155" s="14">
        <f t="shared" si="150"/>
        <v>43222.106888041286</v>
      </c>
      <c r="BD155" s="14">
        <f t="shared" si="151"/>
        <v>110704.87225732382</v>
      </c>
      <c r="BE155" s="14">
        <f>BD155-$AX$148-SUM($N$149:N155)</f>
        <v>4874.5562000546197</v>
      </c>
      <c r="BF155" s="15">
        <f t="shared" si="137"/>
        <v>926.16567801037775</v>
      </c>
      <c r="BG155" s="34">
        <f t="shared" si="152"/>
        <v>109778.70657931344</v>
      </c>
      <c r="BH155" s="32">
        <f t="shared" si="130"/>
        <v>11683.073608574094</v>
      </c>
    </row>
    <row r="156" spans="1:6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5"/>
      <c r="M156" s="12">
        <v>153</v>
      </c>
      <c r="N156" s="15">
        <f t="shared" si="167"/>
        <v>500</v>
      </c>
      <c r="O156" s="15">
        <f t="shared" si="153"/>
        <v>76500</v>
      </c>
      <c r="P156" s="15">
        <f t="shared" si="131"/>
        <v>0</v>
      </c>
      <c r="Q156" s="15">
        <f t="shared" si="138"/>
        <v>0</v>
      </c>
      <c r="R156" s="14">
        <f t="shared" si="139"/>
        <v>103778.55922313499</v>
      </c>
      <c r="S156" s="15">
        <f t="shared" si="154"/>
        <v>605.37492880162085</v>
      </c>
      <c r="T156" s="15">
        <f t="shared" si="140"/>
        <v>41849.283590649095</v>
      </c>
      <c r="U156" s="15">
        <f t="shared" si="155"/>
        <v>104383.93415193661</v>
      </c>
      <c r="V156" s="15">
        <f t="shared" si="168"/>
        <v>10</v>
      </c>
      <c r="W156" s="15">
        <f t="shared" si="156"/>
        <v>1530</v>
      </c>
      <c r="X156" s="15">
        <f t="shared" si="157"/>
        <v>8.6986611793280506</v>
      </c>
      <c r="Y156" s="14">
        <f t="shared" si="158"/>
        <v>601.33434873706483</v>
      </c>
      <c r="Z156" s="15">
        <f t="shared" si="159"/>
        <v>173.97322358656103</v>
      </c>
      <c r="AA156" s="14">
        <f t="shared" si="160"/>
        <v>12026.686974741306</v>
      </c>
      <c r="AB156" s="15">
        <f t="shared" si="161"/>
        <v>104191.26226717072</v>
      </c>
      <c r="AC156" s="15">
        <f t="shared" si="124"/>
        <v>14158.02132347837</v>
      </c>
      <c r="AD156" s="20">
        <f t="shared" si="125"/>
        <v>0.18507217416311594</v>
      </c>
      <c r="AE156" s="28"/>
      <c r="AF156" s="14">
        <f t="shared" si="169"/>
        <v>0</v>
      </c>
      <c r="AG156" s="14">
        <f t="shared" si="126"/>
        <v>14158.02132347837</v>
      </c>
      <c r="AH156" s="26">
        <f t="shared" si="127"/>
        <v>0.18507217416311594</v>
      </c>
      <c r="AI156" s="29">
        <f t="shared" si="132"/>
        <v>27691.262267170721</v>
      </c>
      <c r="AJ156" s="29">
        <f t="shared" si="133"/>
        <v>5261.3398307624375</v>
      </c>
      <c r="AK156" s="81">
        <f t="shared" si="134"/>
        <v>98929.922436408291</v>
      </c>
      <c r="AL156" s="28">
        <v>153</v>
      </c>
      <c r="AM156" s="14">
        <f t="shared" si="135"/>
        <v>120541.85898847638</v>
      </c>
      <c r="AN156" s="15">
        <f t="shared" si="141"/>
        <v>10</v>
      </c>
      <c r="AO156" s="15">
        <f t="shared" si="142"/>
        <v>1530</v>
      </c>
      <c r="AP156" s="15">
        <f t="shared" si="143"/>
        <v>120531.85898847638</v>
      </c>
      <c r="AQ156" s="15">
        <f t="shared" si="144"/>
        <v>703.10251076611223</v>
      </c>
      <c r="AR156" s="15">
        <f t="shared" si="162"/>
        <v>46264.961499242527</v>
      </c>
      <c r="AS156" s="15">
        <f t="shared" si="145"/>
        <v>121234.96149924249</v>
      </c>
      <c r="AT156" s="15">
        <f t="shared" si="128"/>
        <v>8499.6426848560732</v>
      </c>
      <c r="AU156" s="85">
        <f t="shared" si="146"/>
        <v>112735.31881438641</v>
      </c>
      <c r="AV156" s="32">
        <f t="shared" si="129"/>
        <v>13805.396377978119</v>
      </c>
      <c r="AW156" s="36">
        <v>153</v>
      </c>
      <c r="AX156" s="14">
        <f t="shared" si="170"/>
        <v>111204.87225732382</v>
      </c>
      <c r="AY156" s="15">
        <f t="shared" si="147"/>
        <v>10</v>
      </c>
      <c r="AZ156" s="14">
        <f t="shared" si="148"/>
        <v>1530</v>
      </c>
      <c r="BA156" s="14">
        <f t="shared" si="149"/>
        <v>111194.87225732382</v>
      </c>
      <c r="BB156" s="15">
        <f t="shared" si="136"/>
        <v>648.63675483438908</v>
      </c>
      <c r="BC156" s="14">
        <f t="shared" si="150"/>
        <v>43870.743642875677</v>
      </c>
      <c r="BD156" s="14">
        <f t="shared" si="151"/>
        <v>111843.5090121582</v>
      </c>
      <c r="BE156" s="14">
        <f>BD156-$AX$148-SUM($N$149:N156)</f>
        <v>5513.1929548890039</v>
      </c>
      <c r="BF156" s="15">
        <f t="shared" si="137"/>
        <v>1047.5066614289108</v>
      </c>
      <c r="BG156" s="34">
        <f t="shared" si="152"/>
        <v>110796.00235072929</v>
      </c>
      <c r="BH156" s="32">
        <f t="shared" si="130"/>
        <v>11866.079914321002</v>
      </c>
    </row>
    <row r="157" spans="1:6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5"/>
      <c r="M157" s="12">
        <v>154</v>
      </c>
      <c r="N157" s="15">
        <f t="shared" si="167"/>
        <v>500</v>
      </c>
      <c r="O157" s="15">
        <f t="shared" si="153"/>
        <v>77000</v>
      </c>
      <c r="P157" s="15">
        <f t="shared" si="131"/>
        <v>0</v>
      </c>
      <c r="Q157" s="15">
        <f t="shared" si="138"/>
        <v>0</v>
      </c>
      <c r="R157" s="14">
        <f t="shared" si="139"/>
        <v>104691.26226717072</v>
      </c>
      <c r="S157" s="15">
        <f t="shared" si="154"/>
        <v>610.69902989182924</v>
      </c>
      <c r="T157" s="15">
        <f t="shared" si="140"/>
        <v>42459.982620540926</v>
      </c>
      <c r="U157" s="15">
        <f t="shared" si="155"/>
        <v>105301.96129706255</v>
      </c>
      <c r="V157" s="15">
        <f t="shared" si="168"/>
        <v>10</v>
      </c>
      <c r="W157" s="15">
        <f t="shared" si="156"/>
        <v>1540</v>
      </c>
      <c r="X157" s="15">
        <f t="shared" si="157"/>
        <v>8.7751634414218795</v>
      </c>
      <c r="Y157" s="14">
        <f t="shared" si="158"/>
        <v>610.10951217848674</v>
      </c>
      <c r="Z157" s="15">
        <f t="shared" si="159"/>
        <v>175.5032688284376</v>
      </c>
      <c r="AA157" s="14">
        <f t="shared" si="160"/>
        <v>12202.190243569743</v>
      </c>
      <c r="AB157" s="15">
        <f t="shared" si="161"/>
        <v>105107.68286479269</v>
      </c>
      <c r="AC157" s="15">
        <f t="shared" si="124"/>
        <v>14352.29975574823</v>
      </c>
      <c r="AD157" s="20">
        <f t="shared" si="125"/>
        <v>0.18639350332140558</v>
      </c>
      <c r="AE157" s="28"/>
      <c r="AF157" s="14">
        <f t="shared" si="169"/>
        <v>0</v>
      </c>
      <c r="AG157" s="14">
        <f t="shared" si="126"/>
        <v>14352.29975574823</v>
      </c>
      <c r="AH157" s="26">
        <f t="shared" si="127"/>
        <v>0.18639350332140558</v>
      </c>
      <c r="AI157" s="29">
        <f t="shared" si="132"/>
        <v>28107.682864792689</v>
      </c>
      <c r="AJ157" s="29">
        <f t="shared" si="133"/>
        <v>5340.4597443106113</v>
      </c>
      <c r="AK157" s="81">
        <f t="shared" si="134"/>
        <v>99767.223120482071</v>
      </c>
      <c r="AL157" s="28">
        <v>154</v>
      </c>
      <c r="AM157" s="14">
        <f t="shared" si="135"/>
        <v>121734.96149924249</v>
      </c>
      <c r="AN157" s="15">
        <f t="shared" si="141"/>
        <v>10</v>
      </c>
      <c r="AO157" s="15">
        <f t="shared" si="142"/>
        <v>1540</v>
      </c>
      <c r="AP157" s="15">
        <f t="shared" si="143"/>
        <v>121724.96149924249</v>
      </c>
      <c r="AQ157" s="15">
        <f t="shared" si="144"/>
        <v>710.06227541224791</v>
      </c>
      <c r="AR157" s="15">
        <f t="shared" si="162"/>
        <v>46975.023774654772</v>
      </c>
      <c r="AS157" s="15">
        <f t="shared" si="145"/>
        <v>122435.02377465474</v>
      </c>
      <c r="AT157" s="15">
        <f t="shared" si="128"/>
        <v>8632.6545171843991</v>
      </c>
      <c r="AU157" s="85">
        <f t="shared" si="146"/>
        <v>113802.36925747033</v>
      </c>
      <c r="AV157" s="32">
        <f t="shared" si="129"/>
        <v>14035.14613698826</v>
      </c>
      <c r="AW157" s="36">
        <v>154</v>
      </c>
      <c r="AX157" s="14">
        <f t="shared" si="170"/>
        <v>112343.5090121582</v>
      </c>
      <c r="AY157" s="15">
        <f t="shared" si="147"/>
        <v>10</v>
      </c>
      <c r="AZ157" s="14">
        <f t="shared" si="148"/>
        <v>1540</v>
      </c>
      <c r="BA157" s="14">
        <f t="shared" si="149"/>
        <v>112333.5090121582</v>
      </c>
      <c r="BB157" s="15">
        <f t="shared" si="136"/>
        <v>655.27880257092295</v>
      </c>
      <c r="BC157" s="14">
        <f t="shared" si="150"/>
        <v>44526.022445446601</v>
      </c>
      <c r="BD157" s="14">
        <f t="shared" si="151"/>
        <v>112988.78781472912</v>
      </c>
      <c r="BE157" s="14">
        <f>BD157-$AX$148-SUM($N$149:N157)</f>
        <v>6158.4717574599199</v>
      </c>
      <c r="BF157" s="15">
        <f t="shared" si="137"/>
        <v>1170.1096339173848</v>
      </c>
      <c r="BG157" s="34">
        <f t="shared" si="152"/>
        <v>111818.67818081174</v>
      </c>
      <c r="BH157" s="32">
        <f t="shared" si="130"/>
        <v>12051.455060329667</v>
      </c>
    </row>
    <row r="158" spans="1:6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5"/>
      <c r="M158" s="12">
        <v>155</v>
      </c>
      <c r="N158" s="15">
        <f t="shared" si="167"/>
        <v>500</v>
      </c>
      <c r="O158" s="15">
        <f t="shared" si="153"/>
        <v>77500</v>
      </c>
      <c r="P158" s="15">
        <f t="shared" si="131"/>
        <v>0</v>
      </c>
      <c r="Q158" s="15">
        <f t="shared" si="138"/>
        <v>0</v>
      </c>
      <c r="R158" s="14">
        <f t="shared" si="139"/>
        <v>105607.68286479269</v>
      </c>
      <c r="S158" s="15">
        <f t="shared" si="154"/>
        <v>616.04481671129076</v>
      </c>
      <c r="T158" s="15">
        <f t="shared" si="140"/>
        <v>43076.027437252218</v>
      </c>
      <c r="U158" s="15">
        <f t="shared" si="155"/>
        <v>106223.72768150398</v>
      </c>
      <c r="V158" s="15">
        <f t="shared" si="168"/>
        <v>10</v>
      </c>
      <c r="W158" s="15">
        <f t="shared" si="156"/>
        <v>1550</v>
      </c>
      <c r="X158" s="15">
        <f t="shared" si="157"/>
        <v>8.8519773067919996</v>
      </c>
      <c r="Y158" s="14">
        <f t="shared" si="158"/>
        <v>618.96148948527878</v>
      </c>
      <c r="Z158" s="15">
        <f t="shared" si="159"/>
        <v>177.03954613583997</v>
      </c>
      <c r="AA158" s="14">
        <f t="shared" si="160"/>
        <v>12379.229789705583</v>
      </c>
      <c r="AB158" s="15">
        <f t="shared" si="161"/>
        <v>106027.83615806134</v>
      </c>
      <c r="AC158" s="15">
        <f t="shared" si="124"/>
        <v>14548.191279190862</v>
      </c>
      <c r="AD158" s="20">
        <f t="shared" si="125"/>
        <v>0.18771859715084982</v>
      </c>
      <c r="AE158" s="28"/>
      <c r="AF158" s="14">
        <f t="shared" si="169"/>
        <v>0</v>
      </c>
      <c r="AG158" s="14">
        <f t="shared" si="126"/>
        <v>14548.191279190862</v>
      </c>
      <c r="AH158" s="26">
        <f t="shared" si="127"/>
        <v>0.18771859715084982</v>
      </c>
      <c r="AI158" s="29">
        <f t="shared" si="132"/>
        <v>28527.836158061342</v>
      </c>
      <c r="AJ158" s="29">
        <f t="shared" si="133"/>
        <v>5420.2888700316553</v>
      </c>
      <c r="AK158" s="81">
        <f t="shared" si="134"/>
        <v>100607.54728802969</v>
      </c>
      <c r="AL158" s="28">
        <v>155</v>
      </c>
      <c r="AM158" s="14">
        <f t="shared" si="135"/>
        <v>122935.02377465474</v>
      </c>
      <c r="AN158" s="15">
        <f t="shared" si="141"/>
        <v>10</v>
      </c>
      <c r="AO158" s="15">
        <f t="shared" si="142"/>
        <v>1550</v>
      </c>
      <c r="AP158" s="15">
        <f t="shared" si="143"/>
        <v>122925.02377465474</v>
      </c>
      <c r="AQ158" s="15">
        <f t="shared" si="144"/>
        <v>717.06263868548604</v>
      </c>
      <c r="AR158" s="15">
        <f t="shared" si="162"/>
        <v>47692.086413340257</v>
      </c>
      <c r="AS158" s="15">
        <f t="shared" si="145"/>
        <v>123642.08641334022</v>
      </c>
      <c r="AT158" s="15">
        <f t="shared" si="128"/>
        <v>8766.9964185346416</v>
      </c>
      <c r="AU158" s="85">
        <f t="shared" si="146"/>
        <v>114875.08999480557</v>
      </c>
      <c r="AV158" s="32">
        <f t="shared" si="129"/>
        <v>14267.542706775886</v>
      </c>
      <c r="AW158" s="36">
        <v>155</v>
      </c>
      <c r="AX158" s="14">
        <f t="shared" si="170"/>
        <v>113488.78781472912</v>
      </c>
      <c r="AY158" s="15">
        <f t="shared" si="147"/>
        <v>10</v>
      </c>
      <c r="AZ158" s="14">
        <f t="shared" si="148"/>
        <v>1550</v>
      </c>
      <c r="BA158" s="14">
        <f t="shared" si="149"/>
        <v>113478.78781472912</v>
      </c>
      <c r="BB158" s="15">
        <f t="shared" si="136"/>
        <v>661.95959558591994</v>
      </c>
      <c r="BC158" s="14">
        <f t="shared" si="150"/>
        <v>45187.982041032519</v>
      </c>
      <c r="BD158" s="14">
        <f t="shared" si="151"/>
        <v>114140.74741031505</v>
      </c>
      <c r="BE158" s="14">
        <f>BD158-$AX$148-SUM($N$149:N158)</f>
        <v>6810.4313530458458</v>
      </c>
      <c r="BF158" s="15">
        <f t="shared" si="137"/>
        <v>1293.9819570787108</v>
      </c>
      <c r="BG158" s="34">
        <f t="shared" si="152"/>
        <v>112846.76545323634</v>
      </c>
      <c r="BH158" s="32">
        <f t="shared" si="130"/>
        <v>12239.21816520665</v>
      </c>
    </row>
    <row r="159" spans="1:6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5"/>
      <c r="M159" s="12">
        <v>156</v>
      </c>
      <c r="N159" s="15">
        <f t="shared" si="167"/>
        <v>500</v>
      </c>
      <c r="O159" s="15">
        <f t="shared" si="153"/>
        <v>78000</v>
      </c>
      <c r="P159" s="15">
        <f t="shared" si="131"/>
        <v>0</v>
      </c>
      <c r="Q159" s="15">
        <f t="shared" si="138"/>
        <v>0</v>
      </c>
      <c r="R159" s="14">
        <f t="shared" si="139"/>
        <v>106527.83615806134</v>
      </c>
      <c r="S159" s="15">
        <f t="shared" si="154"/>
        <v>621.41237758869124</v>
      </c>
      <c r="T159" s="15">
        <f t="shared" si="140"/>
        <v>43697.439814840909</v>
      </c>
      <c r="U159" s="15">
        <f t="shared" si="155"/>
        <v>107149.24853565004</v>
      </c>
      <c r="V159" s="15">
        <f t="shared" si="168"/>
        <v>10</v>
      </c>
      <c r="W159" s="15">
        <f t="shared" si="156"/>
        <v>1560</v>
      </c>
      <c r="X159" s="15">
        <f t="shared" si="157"/>
        <v>8.9291040446375032</v>
      </c>
      <c r="Y159" s="14">
        <f t="shared" si="158"/>
        <v>627.89059352991626</v>
      </c>
      <c r="Z159" s="15">
        <f t="shared" si="159"/>
        <v>178.58208089275007</v>
      </c>
      <c r="AA159" s="14">
        <f t="shared" si="160"/>
        <v>12557.811870598332</v>
      </c>
      <c r="AB159" s="15">
        <f t="shared" si="161"/>
        <v>106951.73735071265</v>
      </c>
      <c r="AC159" s="15">
        <f t="shared" si="124"/>
        <v>14745.702464128248</v>
      </c>
      <c r="AD159" s="20">
        <f t="shared" si="125"/>
        <v>0.1890474674888237</v>
      </c>
      <c r="AE159" s="28"/>
      <c r="AF159" s="14">
        <f t="shared" si="169"/>
        <v>0</v>
      </c>
      <c r="AG159" s="14">
        <f t="shared" si="126"/>
        <v>14745.702464128248</v>
      </c>
      <c r="AH159" s="26">
        <f t="shared" si="127"/>
        <v>0.1890474674888237</v>
      </c>
      <c r="AI159" s="29">
        <f t="shared" si="132"/>
        <v>28951.737350712647</v>
      </c>
      <c r="AJ159" s="29">
        <f t="shared" si="133"/>
        <v>5500.8300966354027</v>
      </c>
      <c r="AK159" s="81">
        <f t="shared" si="134"/>
        <v>101450.90725407725</v>
      </c>
      <c r="AL159" s="28">
        <v>156</v>
      </c>
      <c r="AM159" s="14">
        <f t="shared" si="135"/>
        <v>124142.08641334022</v>
      </c>
      <c r="AN159" s="15">
        <f t="shared" si="141"/>
        <v>10</v>
      </c>
      <c r="AO159" s="15">
        <f t="shared" si="142"/>
        <v>1560</v>
      </c>
      <c r="AP159" s="15">
        <f t="shared" si="143"/>
        <v>124132.08641334022</v>
      </c>
      <c r="AQ159" s="15">
        <f t="shared" si="144"/>
        <v>724.10383741115129</v>
      </c>
      <c r="AR159" s="15">
        <f t="shared" si="162"/>
        <v>48416.19025075141</v>
      </c>
      <c r="AS159" s="15">
        <f t="shared" si="145"/>
        <v>124856.19025075137</v>
      </c>
      <c r="AT159" s="15">
        <f t="shared" si="128"/>
        <v>8902.6761476427619</v>
      </c>
      <c r="AU159" s="85">
        <f t="shared" si="146"/>
        <v>115953.51410310861</v>
      </c>
      <c r="AV159" s="32">
        <f t="shared" si="129"/>
        <v>14502.606849031363</v>
      </c>
      <c r="AW159" s="36">
        <v>156</v>
      </c>
      <c r="AX159" s="14">
        <f t="shared" si="170"/>
        <v>114640.74741031505</v>
      </c>
      <c r="AY159" s="15">
        <f t="shared" si="147"/>
        <v>10</v>
      </c>
      <c r="AZ159" s="14">
        <f t="shared" si="148"/>
        <v>1560</v>
      </c>
      <c r="BA159" s="14">
        <f t="shared" si="149"/>
        <v>114630.74741031505</v>
      </c>
      <c r="BB159" s="15">
        <f t="shared" si="136"/>
        <v>668.67935989350451</v>
      </c>
      <c r="BC159" s="14">
        <f t="shared" si="150"/>
        <v>45856.661400926023</v>
      </c>
      <c r="BD159" s="14">
        <f t="shared" si="151"/>
        <v>115299.42677020855</v>
      </c>
      <c r="BE159" s="14">
        <f>BD159-$AX$148-SUM($N$149:N159)</f>
        <v>7469.1107129393495</v>
      </c>
      <c r="BF159" s="15">
        <f t="shared" si="137"/>
        <v>1419.1310354584764</v>
      </c>
      <c r="BG159" s="34">
        <f t="shared" si="152"/>
        <v>113880.29573475008</v>
      </c>
      <c r="BH159" s="32">
        <f t="shared" si="130"/>
        <v>12429.388480672831</v>
      </c>
    </row>
    <row r="160" spans="1: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5" t="s">
        <v>70</v>
      </c>
      <c r="M160" s="16">
        <v>157</v>
      </c>
      <c r="N160" s="17">
        <f t="shared" ref="N160:N171" si="171">$N$148*(1+$K$8)</f>
        <v>500</v>
      </c>
      <c r="O160" s="17">
        <f t="shared" si="153"/>
        <v>78500</v>
      </c>
      <c r="P160" s="17">
        <f t="shared" si="131"/>
        <v>0</v>
      </c>
      <c r="Q160" s="17">
        <f t="shared" si="138"/>
        <v>0</v>
      </c>
      <c r="R160" s="17">
        <f t="shared" si="139"/>
        <v>107451.73735071265</v>
      </c>
      <c r="S160" s="17">
        <f t="shared" si="154"/>
        <v>626.80180121249043</v>
      </c>
      <c r="T160" s="17">
        <f t="shared" si="140"/>
        <v>44324.241616053398</v>
      </c>
      <c r="U160" s="17">
        <f t="shared" si="155"/>
        <v>108078.53915192514</v>
      </c>
      <c r="V160" s="17">
        <f t="shared" ref="V160:V171" si="172">$V$148*(1+$K$14)</f>
        <v>10</v>
      </c>
      <c r="W160" s="17">
        <f t="shared" si="156"/>
        <v>1570</v>
      </c>
      <c r="X160" s="17">
        <f t="shared" si="157"/>
        <v>9.0065449293270952</v>
      </c>
      <c r="Y160" s="17">
        <f t="shared" si="158"/>
        <v>636.89713845924337</v>
      </c>
      <c r="Z160" s="17">
        <f t="shared" si="159"/>
        <v>180.13089858654192</v>
      </c>
      <c r="AA160" s="17">
        <f t="shared" si="160"/>
        <v>12737.942769184874</v>
      </c>
      <c r="AB160" s="17">
        <f t="shared" si="161"/>
        <v>107879.40170840926</v>
      </c>
      <c r="AC160" s="17">
        <f t="shared" si="124"/>
        <v>14944.839907644116</v>
      </c>
      <c r="AD160" s="19">
        <f t="shared" si="125"/>
        <v>0.19038012621202696</v>
      </c>
      <c r="AE160" s="28"/>
      <c r="AF160" s="25">
        <f>AB160*$K$36</f>
        <v>0</v>
      </c>
      <c r="AG160" s="14">
        <f t="shared" si="126"/>
        <v>14944.839907644116</v>
      </c>
      <c r="AH160" s="26">
        <f t="shared" si="127"/>
        <v>0.19038012621202696</v>
      </c>
      <c r="AI160" s="29">
        <f t="shared" si="132"/>
        <v>29379.401708409263</v>
      </c>
      <c r="AJ160" s="29">
        <f t="shared" si="133"/>
        <v>5582.0863245977598</v>
      </c>
      <c r="AK160" s="81">
        <f t="shared" si="134"/>
        <v>102297.31538381151</v>
      </c>
      <c r="AL160" s="28">
        <v>157</v>
      </c>
      <c r="AM160" s="14">
        <f t="shared" si="135"/>
        <v>125356.19025075137</v>
      </c>
      <c r="AN160" s="15">
        <f t="shared" si="141"/>
        <v>10</v>
      </c>
      <c r="AO160" s="15">
        <f t="shared" si="142"/>
        <v>1570</v>
      </c>
      <c r="AP160" s="15">
        <f t="shared" si="143"/>
        <v>125346.19025075137</v>
      </c>
      <c r="AQ160" s="15">
        <f t="shared" si="144"/>
        <v>731.18610979604966</v>
      </c>
      <c r="AR160" s="15">
        <f t="shared" si="162"/>
        <v>49147.37636054746</v>
      </c>
      <c r="AS160" s="15">
        <f t="shared" si="145"/>
        <v>126077.37636054742</v>
      </c>
      <c r="AT160" s="15">
        <f t="shared" si="128"/>
        <v>9039.7015085040111</v>
      </c>
      <c r="AU160" s="85">
        <f t="shared" si="146"/>
        <v>117037.67485204342</v>
      </c>
      <c r="AV160" s="17">
        <f t="shared" si="129"/>
        <v>14740.359468231909</v>
      </c>
      <c r="AW160" s="36">
        <v>157</v>
      </c>
      <c r="AX160" s="25">
        <f>N160+BD159-BF159</f>
        <v>114380.29573475008</v>
      </c>
      <c r="AY160" s="15">
        <f t="shared" si="147"/>
        <v>10</v>
      </c>
      <c r="AZ160" s="14">
        <f t="shared" si="148"/>
        <v>1570</v>
      </c>
      <c r="BA160" s="14">
        <f t="shared" si="149"/>
        <v>114370.29573475008</v>
      </c>
      <c r="BB160" s="15">
        <f t="shared" si="136"/>
        <v>667.16005845270888</v>
      </c>
      <c r="BC160" s="14">
        <f t="shared" si="150"/>
        <v>46523.821459378734</v>
      </c>
      <c r="BD160" s="14">
        <f t="shared" si="151"/>
        <v>115037.45579320278</v>
      </c>
      <c r="BE160" s="25">
        <f>BD160-AX160</f>
        <v>657.16005845270411</v>
      </c>
      <c r="BF160" s="15">
        <f t="shared" si="137"/>
        <v>124.86041110601379</v>
      </c>
      <c r="BG160" s="34">
        <f t="shared" si="152"/>
        <v>114912.59538209677</v>
      </c>
      <c r="BH160" s="32">
        <f t="shared" si="130"/>
        <v>12615.279998285259</v>
      </c>
    </row>
    <row r="161" spans="1:6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5"/>
      <c r="M161" s="12">
        <v>158</v>
      </c>
      <c r="N161" s="15">
        <f t="shared" si="171"/>
        <v>500</v>
      </c>
      <c r="O161" s="15">
        <f t="shared" si="153"/>
        <v>79000</v>
      </c>
      <c r="P161" s="15">
        <f t="shared" si="131"/>
        <v>0</v>
      </c>
      <c r="Q161" s="15">
        <f t="shared" si="138"/>
        <v>0</v>
      </c>
      <c r="R161" s="14">
        <f t="shared" si="139"/>
        <v>108379.40170840926</v>
      </c>
      <c r="S161" s="15">
        <f t="shared" si="154"/>
        <v>632.21317663238744</v>
      </c>
      <c r="T161" s="15">
        <f t="shared" si="140"/>
        <v>44956.454792685785</v>
      </c>
      <c r="U161" s="15">
        <f t="shared" si="155"/>
        <v>109011.61488504165</v>
      </c>
      <c r="V161" s="15">
        <f t="shared" si="172"/>
        <v>10</v>
      </c>
      <c r="W161" s="15">
        <f t="shared" si="156"/>
        <v>1580</v>
      </c>
      <c r="X161" s="15">
        <f t="shared" si="157"/>
        <v>9.0843012404201371</v>
      </c>
      <c r="Y161" s="14">
        <f t="shared" si="158"/>
        <v>645.9814396996635</v>
      </c>
      <c r="Z161" s="15">
        <f t="shared" si="159"/>
        <v>181.68602480840275</v>
      </c>
      <c r="AA161" s="14">
        <f t="shared" si="160"/>
        <v>12919.628793993277</v>
      </c>
      <c r="AB161" s="15">
        <f t="shared" si="161"/>
        <v>108810.84455899283</v>
      </c>
      <c r="AC161" s="15">
        <f t="shared" si="124"/>
        <v>15145.61023369294</v>
      </c>
      <c r="AD161" s="20">
        <f t="shared" si="125"/>
        <v>0.1917165852366195</v>
      </c>
      <c r="AE161" s="28"/>
      <c r="AF161" s="14">
        <f t="shared" ref="AF161:AF171" si="173">AB161*$K$36</f>
        <v>0</v>
      </c>
      <c r="AG161" s="14">
        <f t="shared" si="126"/>
        <v>15145.61023369294</v>
      </c>
      <c r="AH161" s="26">
        <f t="shared" si="127"/>
        <v>0.1917165852366195</v>
      </c>
      <c r="AI161" s="29">
        <f t="shared" si="132"/>
        <v>29810.844558992831</v>
      </c>
      <c r="AJ161" s="29">
        <f t="shared" si="133"/>
        <v>5664.060466208638</v>
      </c>
      <c r="AK161" s="81">
        <f t="shared" si="134"/>
        <v>103146.78409278419</v>
      </c>
      <c r="AL161" s="28">
        <v>158</v>
      </c>
      <c r="AM161" s="14">
        <f t="shared" si="135"/>
        <v>126577.37636054742</v>
      </c>
      <c r="AN161" s="15">
        <f t="shared" si="141"/>
        <v>10</v>
      </c>
      <c r="AO161" s="15">
        <f t="shared" si="142"/>
        <v>1580</v>
      </c>
      <c r="AP161" s="15">
        <f t="shared" si="143"/>
        <v>126567.37636054742</v>
      </c>
      <c r="AQ161" s="15">
        <f t="shared" si="144"/>
        <v>738.30969543652679</v>
      </c>
      <c r="AR161" s="15">
        <f t="shared" si="162"/>
        <v>49885.686055983984</v>
      </c>
      <c r="AS161" s="15">
        <f t="shared" si="145"/>
        <v>127305.68605598396</v>
      </c>
      <c r="AT161" s="15">
        <f t="shared" si="128"/>
        <v>9178.0803506369521</v>
      </c>
      <c r="AU161" s="85">
        <f t="shared" si="146"/>
        <v>118127.605705347</v>
      </c>
      <c r="AV161" s="32">
        <f t="shared" si="129"/>
        <v>14980.82161256281</v>
      </c>
      <c r="AW161" s="36">
        <v>158</v>
      </c>
      <c r="AX161" s="14">
        <f t="shared" ref="AX161:AX171" si="174">N161+BD160</f>
        <v>115537.45579320278</v>
      </c>
      <c r="AY161" s="15">
        <f t="shared" si="147"/>
        <v>10</v>
      </c>
      <c r="AZ161" s="14">
        <f t="shared" si="148"/>
        <v>1580</v>
      </c>
      <c r="BA161" s="14">
        <f t="shared" si="149"/>
        <v>115527.45579320278</v>
      </c>
      <c r="BB161" s="15">
        <f t="shared" si="136"/>
        <v>673.91015879368297</v>
      </c>
      <c r="BC161" s="14">
        <f t="shared" si="150"/>
        <v>47197.731618172416</v>
      </c>
      <c r="BD161" s="14">
        <f t="shared" si="151"/>
        <v>116201.36595199647</v>
      </c>
      <c r="BE161" s="87">
        <f>BD161-AX160-N161</f>
        <v>1321.0702172463934</v>
      </c>
      <c r="BF161" s="15">
        <f t="shared" si="137"/>
        <v>251.00334127681475</v>
      </c>
      <c r="BG161" s="34">
        <f t="shared" si="152"/>
        <v>115950.36261071966</v>
      </c>
      <c r="BH161" s="32">
        <f t="shared" si="130"/>
        <v>12803.578517935472</v>
      </c>
    </row>
    <row r="162" spans="1:6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5"/>
      <c r="M162" s="12">
        <v>159</v>
      </c>
      <c r="N162" s="15">
        <f t="shared" si="171"/>
        <v>500</v>
      </c>
      <c r="O162" s="15">
        <f t="shared" si="153"/>
        <v>79500</v>
      </c>
      <c r="P162" s="15">
        <f t="shared" si="131"/>
        <v>0</v>
      </c>
      <c r="Q162" s="15">
        <f t="shared" si="138"/>
        <v>0</v>
      </c>
      <c r="R162" s="14">
        <f t="shared" si="139"/>
        <v>109310.84455899283</v>
      </c>
      <c r="S162" s="15">
        <f t="shared" si="154"/>
        <v>637.64659326079152</v>
      </c>
      <c r="T162" s="15">
        <f t="shared" si="140"/>
        <v>45594.101385946575</v>
      </c>
      <c r="U162" s="15">
        <f t="shared" si="155"/>
        <v>109948.49115225363</v>
      </c>
      <c r="V162" s="15">
        <f t="shared" si="172"/>
        <v>10</v>
      </c>
      <c r="W162" s="15">
        <f t="shared" si="156"/>
        <v>1590</v>
      </c>
      <c r="X162" s="15">
        <f t="shared" si="157"/>
        <v>9.162374262687802</v>
      </c>
      <c r="Y162" s="14">
        <f t="shared" si="158"/>
        <v>655.14381396235126</v>
      </c>
      <c r="Z162" s="15">
        <f t="shared" si="159"/>
        <v>183.24748525375605</v>
      </c>
      <c r="AA162" s="14">
        <f t="shared" si="160"/>
        <v>13102.876279247033</v>
      </c>
      <c r="AB162" s="15">
        <f t="shared" si="161"/>
        <v>109746.08129273719</v>
      </c>
      <c r="AC162" s="15">
        <f t="shared" si="124"/>
        <v>15348.020093209385</v>
      </c>
      <c r="AD162" s="20">
        <f t="shared" si="125"/>
        <v>0.19305685651835705</v>
      </c>
      <c r="AE162" s="28"/>
      <c r="AF162" s="14">
        <f t="shared" si="173"/>
        <v>0</v>
      </c>
      <c r="AG162" s="14">
        <f t="shared" si="126"/>
        <v>15348.020093209385</v>
      </c>
      <c r="AH162" s="26">
        <f t="shared" si="127"/>
        <v>0.19305685651835705</v>
      </c>
      <c r="AI162" s="29">
        <f t="shared" si="132"/>
        <v>30246.081292737188</v>
      </c>
      <c r="AJ162" s="29">
        <f t="shared" si="133"/>
        <v>5746.755445620066</v>
      </c>
      <c r="AK162" s="81">
        <f t="shared" si="134"/>
        <v>103999.32584711713</v>
      </c>
      <c r="AL162" s="28">
        <v>159</v>
      </c>
      <c r="AM162" s="14">
        <f t="shared" si="135"/>
        <v>127805.68605598396</v>
      </c>
      <c r="AN162" s="15">
        <f t="shared" si="141"/>
        <v>10</v>
      </c>
      <c r="AO162" s="15">
        <f t="shared" si="142"/>
        <v>1590</v>
      </c>
      <c r="AP162" s="15">
        <f t="shared" si="143"/>
        <v>127795.68605598396</v>
      </c>
      <c r="AQ162" s="15">
        <f t="shared" si="144"/>
        <v>745.47483532657316</v>
      </c>
      <c r="AR162" s="15">
        <f t="shared" si="162"/>
        <v>50631.160891310559</v>
      </c>
      <c r="AS162" s="15">
        <f t="shared" si="145"/>
        <v>128541.16089131053</v>
      </c>
      <c r="AT162" s="15">
        <f t="shared" si="128"/>
        <v>9317.8205693490017</v>
      </c>
      <c r="AU162" s="85">
        <f t="shared" si="146"/>
        <v>119223.34032196153</v>
      </c>
      <c r="AV162" s="32">
        <f t="shared" si="129"/>
        <v>15224.0144748444</v>
      </c>
      <c r="AW162" s="36">
        <v>159</v>
      </c>
      <c r="AX162" s="14">
        <f t="shared" si="174"/>
        <v>116701.36595199647</v>
      </c>
      <c r="AY162" s="15">
        <f t="shared" si="147"/>
        <v>10</v>
      </c>
      <c r="AZ162" s="14">
        <f t="shared" si="148"/>
        <v>1590</v>
      </c>
      <c r="BA162" s="14">
        <f t="shared" si="149"/>
        <v>116691.36595199647</v>
      </c>
      <c r="BB162" s="15">
        <f t="shared" si="136"/>
        <v>680.69963471997949</v>
      </c>
      <c r="BC162" s="14">
        <f t="shared" si="150"/>
        <v>47878.431252892398</v>
      </c>
      <c r="BD162" s="14">
        <f t="shared" si="151"/>
        <v>117372.06558671645</v>
      </c>
      <c r="BE162" s="14">
        <f>BD162-$AX$160-SUM($N$161:N162)</f>
        <v>1991.7698519663682</v>
      </c>
      <c r="BF162" s="15">
        <f t="shared" si="137"/>
        <v>378.43627187360994</v>
      </c>
      <c r="BG162" s="34">
        <f t="shared" si="152"/>
        <v>116993.62931484284</v>
      </c>
      <c r="BH162" s="32">
        <f t="shared" si="130"/>
        <v>12994.303467725709</v>
      </c>
    </row>
    <row r="163" spans="1:60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5"/>
      <c r="M163" s="12">
        <v>160</v>
      </c>
      <c r="N163" s="15">
        <f t="shared" si="171"/>
        <v>500</v>
      </c>
      <c r="O163" s="15">
        <f t="shared" si="153"/>
        <v>80000</v>
      </c>
      <c r="P163" s="15">
        <f t="shared" si="131"/>
        <v>0</v>
      </c>
      <c r="Q163" s="15">
        <f t="shared" si="138"/>
        <v>0</v>
      </c>
      <c r="R163" s="14">
        <f t="shared" si="139"/>
        <v>110246.08129273719</v>
      </c>
      <c r="S163" s="15">
        <f t="shared" si="154"/>
        <v>643.10214087430029</v>
      </c>
      <c r="T163" s="15">
        <f t="shared" si="140"/>
        <v>46237.203526820878</v>
      </c>
      <c r="U163" s="15">
        <f t="shared" si="155"/>
        <v>110889.18343361148</v>
      </c>
      <c r="V163" s="15">
        <f t="shared" si="172"/>
        <v>10</v>
      </c>
      <c r="W163" s="15">
        <f t="shared" si="156"/>
        <v>1600</v>
      </c>
      <c r="X163" s="15">
        <f t="shared" si="157"/>
        <v>9.240765286134291</v>
      </c>
      <c r="Y163" s="14">
        <f t="shared" si="158"/>
        <v>664.38457924848558</v>
      </c>
      <c r="Z163" s="15">
        <f t="shared" si="159"/>
        <v>184.81530572268582</v>
      </c>
      <c r="AA163" s="14">
        <f t="shared" si="160"/>
        <v>13287.69158496972</v>
      </c>
      <c r="AB163" s="15">
        <f t="shared" si="161"/>
        <v>110685.12736260267</v>
      </c>
      <c r="AC163" s="15">
        <f t="shared" si="124"/>
        <v>15552.076164218204</v>
      </c>
      <c r="AD163" s="20">
        <f t="shared" si="125"/>
        <v>0.19440095205272756</v>
      </c>
      <c r="AE163" s="28"/>
      <c r="AF163" s="14">
        <f t="shared" si="173"/>
        <v>0</v>
      </c>
      <c r="AG163" s="14">
        <f t="shared" si="126"/>
        <v>15552.076164218204</v>
      </c>
      <c r="AH163" s="26">
        <f t="shared" si="127"/>
        <v>0.19440095205272756</v>
      </c>
      <c r="AI163" s="29">
        <f t="shared" si="132"/>
        <v>30685.127362602667</v>
      </c>
      <c r="AJ163" s="29">
        <f t="shared" si="133"/>
        <v>5830.1741988945068</v>
      </c>
      <c r="AK163" s="81">
        <f t="shared" si="134"/>
        <v>104854.95316370815</v>
      </c>
      <c r="AL163" s="28">
        <v>160</v>
      </c>
      <c r="AM163" s="14">
        <f t="shared" si="135"/>
        <v>129041.16089131053</v>
      </c>
      <c r="AN163" s="15">
        <f t="shared" si="141"/>
        <v>10</v>
      </c>
      <c r="AO163" s="15">
        <f t="shared" si="142"/>
        <v>1600</v>
      </c>
      <c r="AP163" s="15">
        <f t="shared" si="143"/>
        <v>129031.16089131053</v>
      </c>
      <c r="AQ163" s="15">
        <f t="shared" si="144"/>
        <v>752.68177186597813</v>
      </c>
      <c r="AR163" s="15">
        <f t="shared" si="162"/>
        <v>51383.84266317654</v>
      </c>
      <c r="AS163" s="15">
        <f t="shared" si="145"/>
        <v>129783.8426631765</v>
      </c>
      <c r="AT163" s="15">
        <f t="shared" si="128"/>
        <v>9458.9301060035359</v>
      </c>
      <c r="AU163" s="85">
        <f t="shared" si="146"/>
        <v>120324.91255717297</v>
      </c>
      <c r="AV163" s="32">
        <f t="shared" si="129"/>
        <v>15469.959393464815</v>
      </c>
      <c r="AW163" s="36">
        <v>160</v>
      </c>
      <c r="AX163" s="14">
        <f t="shared" si="174"/>
        <v>117872.06558671645</v>
      </c>
      <c r="AY163" s="15">
        <f t="shared" si="147"/>
        <v>10</v>
      </c>
      <c r="AZ163" s="14">
        <f t="shared" si="148"/>
        <v>1600</v>
      </c>
      <c r="BA163" s="14">
        <f t="shared" si="149"/>
        <v>117862.06558671645</v>
      </c>
      <c r="BB163" s="15">
        <f t="shared" si="136"/>
        <v>687.52871592251267</v>
      </c>
      <c r="BC163" s="14">
        <f t="shared" si="150"/>
        <v>48565.95996881491</v>
      </c>
      <c r="BD163" s="14">
        <f t="shared" si="151"/>
        <v>118549.59430263896</v>
      </c>
      <c r="BE163" s="14">
        <f>BD163-$AX$160-SUM($N$161:N163)</f>
        <v>2669.2985678888799</v>
      </c>
      <c r="BF163" s="15">
        <f t="shared" si="137"/>
        <v>507.16672789888719</v>
      </c>
      <c r="BG163" s="34">
        <f t="shared" si="152"/>
        <v>118042.42757474007</v>
      </c>
      <c r="BH163" s="32">
        <f t="shared" si="130"/>
        <v>13187.474411031915</v>
      </c>
    </row>
    <row r="164" spans="1:60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5"/>
      <c r="M164" s="12">
        <v>161</v>
      </c>
      <c r="N164" s="15">
        <f t="shared" si="171"/>
        <v>500</v>
      </c>
      <c r="O164" s="15">
        <f t="shared" si="153"/>
        <v>80500</v>
      </c>
      <c r="P164" s="15">
        <f t="shared" si="131"/>
        <v>0</v>
      </c>
      <c r="Q164" s="15">
        <f t="shared" si="138"/>
        <v>0</v>
      </c>
      <c r="R164" s="14">
        <f t="shared" si="139"/>
        <v>111185.12736260267</v>
      </c>
      <c r="S164" s="15">
        <f t="shared" si="154"/>
        <v>648.57990961518226</v>
      </c>
      <c r="T164" s="15">
        <f t="shared" si="140"/>
        <v>46885.783436436061</v>
      </c>
      <c r="U164" s="15">
        <f t="shared" si="155"/>
        <v>111833.70727221784</v>
      </c>
      <c r="V164" s="15">
        <f t="shared" si="172"/>
        <v>10</v>
      </c>
      <c r="W164" s="15">
        <f t="shared" si="156"/>
        <v>1610</v>
      </c>
      <c r="X164" s="15">
        <f t="shared" si="157"/>
        <v>9.3194756060181536</v>
      </c>
      <c r="Y164" s="14">
        <f t="shared" si="158"/>
        <v>673.70405485450374</v>
      </c>
      <c r="Z164" s="15">
        <f t="shared" si="159"/>
        <v>186.38951212036309</v>
      </c>
      <c r="AA164" s="14">
        <f t="shared" si="160"/>
        <v>13474.081097090082</v>
      </c>
      <c r="AB164" s="15">
        <f t="shared" si="161"/>
        <v>111627.99828449146</v>
      </c>
      <c r="AC164" s="15">
        <f t="shared" si="124"/>
        <v>15757.785151944587</v>
      </c>
      <c r="AD164" s="20">
        <f t="shared" si="125"/>
        <v>0.19574888387508804</v>
      </c>
      <c r="AE164" s="28"/>
      <c r="AF164" s="14">
        <f t="shared" si="173"/>
        <v>0</v>
      </c>
      <c r="AG164" s="14">
        <f t="shared" si="126"/>
        <v>15757.785151944587</v>
      </c>
      <c r="AH164" s="26">
        <f t="shared" si="127"/>
        <v>0.19574888387508804</v>
      </c>
      <c r="AI164" s="29">
        <f t="shared" si="132"/>
        <v>31127.998284491463</v>
      </c>
      <c r="AJ164" s="29">
        <f t="shared" si="133"/>
        <v>5914.3196740533776</v>
      </c>
      <c r="AK164" s="81">
        <f t="shared" si="134"/>
        <v>105713.67861043809</v>
      </c>
      <c r="AL164" s="28">
        <v>161</v>
      </c>
      <c r="AM164" s="14">
        <f t="shared" si="135"/>
        <v>130283.8426631765</v>
      </c>
      <c r="AN164" s="15">
        <f t="shared" si="141"/>
        <v>10</v>
      </c>
      <c r="AO164" s="15">
        <f t="shared" si="142"/>
        <v>1610</v>
      </c>
      <c r="AP164" s="15">
        <f t="shared" si="143"/>
        <v>130273.8426631765</v>
      </c>
      <c r="AQ164" s="15">
        <f t="shared" si="144"/>
        <v>759.93074886852958</v>
      </c>
      <c r="AR164" s="15">
        <f t="shared" si="162"/>
        <v>52143.77341204507</v>
      </c>
      <c r="AS164" s="15">
        <f t="shared" si="145"/>
        <v>131033.77341204503</v>
      </c>
      <c r="AT164" s="15">
        <f t="shared" si="128"/>
        <v>9601.4169482885573</v>
      </c>
      <c r="AU164" s="85">
        <f t="shared" si="146"/>
        <v>121432.35646375647</v>
      </c>
      <c r="AV164" s="32">
        <f t="shared" si="129"/>
        <v>15718.677853318382</v>
      </c>
      <c r="AW164" s="36">
        <v>161</v>
      </c>
      <c r="AX164" s="14">
        <f t="shared" si="174"/>
        <v>119049.59430263896</v>
      </c>
      <c r="AY164" s="15">
        <f t="shared" si="147"/>
        <v>10</v>
      </c>
      <c r="AZ164" s="14">
        <f t="shared" si="148"/>
        <v>1610</v>
      </c>
      <c r="BA164" s="14">
        <f t="shared" si="149"/>
        <v>119039.59430263896</v>
      </c>
      <c r="BB164" s="15">
        <f t="shared" si="136"/>
        <v>694.39763343206062</v>
      </c>
      <c r="BC164" s="14">
        <f t="shared" si="150"/>
        <v>49260.357602246972</v>
      </c>
      <c r="BD164" s="14">
        <f t="shared" si="151"/>
        <v>119733.99193607102</v>
      </c>
      <c r="BE164" s="14">
        <f>BD164-$AX$160-SUM($N$161:N164)</f>
        <v>3353.6962013209413</v>
      </c>
      <c r="BF164" s="15">
        <f t="shared" si="137"/>
        <v>637.20227825097891</v>
      </c>
      <c r="BG164" s="34">
        <f t="shared" si="152"/>
        <v>119096.78965782005</v>
      </c>
      <c r="BH164" s="32">
        <f t="shared" si="130"/>
        <v>13383.111047381957</v>
      </c>
    </row>
    <row r="165" spans="1:60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5"/>
      <c r="M165" s="12">
        <v>162</v>
      </c>
      <c r="N165" s="15">
        <f t="shared" si="171"/>
        <v>500</v>
      </c>
      <c r="O165" s="15">
        <f t="shared" si="153"/>
        <v>81000</v>
      </c>
      <c r="P165" s="15">
        <f t="shared" si="131"/>
        <v>0</v>
      </c>
      <c r="Q165" s="15">
        <f t="shared" si="138"/>
        <v>0</v>
      </c>
      <c r="R165" s="14">
        <f t="shared" si="139"/>
        <v>112127.99828449146</v>
      </c>
      <c r="S165" s="15">
        <f t="shared" si="154"/>
        <v>654.0799899928669</v>
      </c>
      <c r="T165" s="15">
        <f t="shared" si="140"/>
        <v>47539.863426428929</v>
      </c>
      <c r="U165" s="15">
        <f t="shared" si="155"/>
        <v>112782.07827448433</v>
      </c>
      <c r="V165" s="15">
        <f t="shared" si="172"/>
        <v>10</v>
      </c>
      <c r="W165" s="15">
        <f t="shared" si="156"/>
        <v>1620</v>
      </c>
      <c r="X165" s="15">
        <f t="shared" si="157"/>
        <v>9.3985065228736939</v>
      </c>
      <c r="Y165" s="14">
        <f t="shared" si="158"/>
        <v>683.10256137737747</v>
      </c>
      <c r="Z165" s="15">
        <f t="shared" si="159"/>
        <v>187.97013045747389</v>
      </c>
      <c r="AA165" s="14">
        <f t="shared" si="160"/>
        <v>13662.051227547556</v>
      </c>
      <c r="AB165" s="15">
        <f t="shared" si="161"/>
        <v>112574.70963750398</v>
      </c>
      <c r="AC165" s="15">
        <f t="shared" si="124"/>
        <v>15965.153788924934</v>
      </c>
      <c r="AD165" s="20">
        <f t="shared" si="125"/>
        <v>0.19710066406080165</v>
      </c>
      <c r="AE165" s="28"/>
      <c r="AF165" s="14">
        <f t="shared" si="173"/>
        <v>0</v>
      </c>
      <c r="AG165" s="14">
        <f t="shared" si="126"/>
        <v>15965.153788924934</v>
      </c>
      <c r="AH165" s="26">
        <f t="shared" si="127"/>
        <v>0.19710066406080165</v>
      </c>
      <c r="AI165" s="29">
        <f t="shared" si="132"/>
        <v>31574.709637503984</v>
      </c>
      <c r="AJ165" s="29">
        <f t="shared" si="133"/>
        <v>5999.1948311257565</v>
      </c>
      <c r="AK165" s="81">
        <f t="shared" si="134"/>
        <v>106575.51480637823</v>
      </c>
      <c r="AL165" s="28">
        <v>162</v>
      </c>
      <c r="AM165" s="14">
        <f t="shared" si="135"/>
        <v>131533.77341204503</v>
      </c>
      <c r="AN165" s="15">
        <f t="shared" si="141"/>
        <v>10</v>
      </c>
      <c r="AO165" s="15">
        <f t="shared" si="142"/>
        <v>1620</v>
      </c>
      <c r="AP165" s="15">
        <f t="shared" si="143"/>
        <v>131523.77341204503</v>
      </c>
      <c r="AQ165" s="15">
        <f t="shared" si="144"/>
        <v>767.22201157026268</v>
      </c>
      <c r="AR165" s="15">
        <f t="shared" si="162"/>
        <v>52910.995423615335</v>
      </c>
      <c r="AS165" s="15">
        <f t="shared" si="145"/>
        <v>132290.9954236153</v>
      </c>
      <c r="AT165" s="15">
        <f t="shared" si="128"/>
        <v>9745.2891304869063</v>
      </c>
      <c r="AU165" s="85">
        <f t="shared" si="146"/>
        <v>122545.70629312839</v>
      </c>
      <c r="AV165" s="32">
        <f t="shared" si="129"/>
        <v>15970.191486750162</v>
      </c>
      <c r="AW165" s="36">
        <v>162</v>
      </c>
      <c r="AX165" s="14">
        <f t="shared" si="174"/>
        <v>120233.99193607102</v>
      </c>
      <c r="AY165" s="15">
        <f t="shared" si="147"/>
        <v>10</v>
      </c>
      <c r="AZ165" s="14">
        <f t="shared" si="148"/>
        <v>1620</v>
      </c>
      <c r="BA165" s="14">
        <f t="shared" si="149"/>
        <v>120223.99193607102</v>
      </c>
      <c r="BB165" s="15">
        <f t="shared" si="136"/>
        <v>701.30661962708098</v>
      </c>
      <c r="BC165" s="14">
        <f t="shared" si="150"/>
        <v>49961.664221874053</v>
      </c>
      <c r="BD165" s="14">
        <f t="shared" si="151"/>
        <v>120925.2985556981</v>
      </c>
      <c r="BE165" s="14">
        <f>BD165-$AX$160-SUM($N$161:N165)</f>
        <v>4045.0028209480224</v>
      </c>
      <c r="BF165" s="15">
        <f t="shared" si="137"/>
        <v>768.55053598012432</v>
      </c>
      <c r="BG165" s="34">
        <f t="shared" si="152"/>
        <v>120156.74801971798</v>
      </c>
      <c r="BH165" s="32">
        <f t="shared" si="130"/>
        <v>13581.233213339758</v>
      </c>
    </row>
    <row r="166" spans="1:60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5"/>
      <c r="M166" s="12">
        <v>163</v>
      </c>
      <c r="N166" s="15">
        <f t="shared" si="171"/>
        <v>500</v>
      </c>
      <c r="O166" s="15">
        <f t="shared" si="153"/>
        <v>81500</v>
      </c>
      <c r="P166" s="15">
        <f t="shared" si="131"/>
        <v>0</v>
      </c>
      <c r="Q166" s="15">
        <f t="shared" si="138"/>
        <v>0</v>
      </c>
      <c r="R166" s="14">
        <f t="shared" si="139"/>
        <v>113074.70963750398</v>
      </c>
      <c r="S166" s="15">
        <f t="shared" si="154"/>
        <v>659.60247288543997</v>
      </c>
      <c r="T166" s="15">
        <f t="shared" si="140"/>
        <v>48199.465899314368</v>
      </c>
      <c r="U166" s="15">
        <f t="shared" si="155"/>
        <v>113734.31211038942</v>
      </c>
      <c r="V166" s="15">
        <f t="shared" si="172"/>
        <v>10</v>
      </c>
      <c r="W166" s="15">
        <f t="shared" si="156"/>
        <v>1630</v>
      </c>
      <c r="X166" s="15">
        <f t="shared" si="157"/>
        <v>9.4778593425324527</v>
      </c>
      <c r="Y166" s="14">
        <f t="shared" si="158"/>
        <v>692.58042071990997</v>
      </c>
      <c r="Z166" s="15">
        <f t="shared" si="159"/>
        <v>189.55718685064906</v>
      </c>
      <c r="AA166" s="14">
        <f t="shared" si="160"/>
        <v>13851.608414398204</v>
      </c>
      <c r="AB166" s="15">
        <f t="shared" si="161"/>
        <v>113525.27706419624</v>
      </c>
      <c r="AC166" s="15">
        <f t="shared" si="124"/>
        <v>16174.188835118115</v>
      </c>
      <c r="AD166" s="20">
        <f t="shared" si="125"/>
        <v>0.19845630472537565</v>
      </c>
      <c r="AE166" s="28"/>
      <c r="AF166" s="14">
        <f t="shared" si="173"/>
        <v>0</v>
      </c>
      <c r="AG166" s="14">
        <f t="shared" si="126"/>
        <v>16174.188835118115</v>
      </c>
      <c r="AH166" s="26">
        <f t="shared" si="127"/>
        <v>0.19845630472537565</v>
      </c>
      <c r="AI166" s="29">
        <f t="shared" si="132"/>
        <v>32025.277064196242</v>
      </c>
      <c r="AJ166" s="29">
        <f t="shared" si="133"/>
        <v>6084.8026421972863</v>
      </c>
      <c r="AK166" s="81">
        <f t="shared" si="134"/>
        <v>107440.47442199895</v>
      </c>
      <c r="AL166" s="28">
        <v>163</v>
      </c>
      <c r="AM166" s="14">
        <f t="shared" si="135"/>
        <v>132790.9954236153</v>
      </c>
      <c r="AN166" s="15">
        <f t="shared" si="141"/>
        <v>10</v>
      </c>
      <c r="AO166" s="15">
        <f t="shared" si="142"/>
        <v>1630</v>
      </c>
      <c r="AP166" s="15">
        <f t="shared" si="143"/>
        <v>132780.9954236153</v>
      </c>
      <c r="AQ166" s="15">
        <f t="shared" si="144"/>
        <v>774.55580663775606</v>
      </c>
      <c r="AR166" s="15">
        <f t="shared" si="162"/>
        <v>53685.551230253091</v>
      </c>
      <c r="AS166" s="15">
        <f t="shared" si="145"/>
        <v>133555.55123025304</v>
      </c>
      <c r="AT166" s="15">
        <f t="shared" si="128"/>
        <v>9890.5547337480784</v>
      </c>
      <c r="AU166" s="85">
        <f t="shared" si="146"/>
        <v>123664.99649650496</v>
      </c>
      <c r="AV166" s="32">
        <f t="shared" si="129"/>
        <v>16224.522074506007</v>
      </c>
      <c r="AW166" s="36">
        <v>163</v>
      </c>
      <c r="AX166" s="14">
        <f t="shared" si="174"/>
        <v>121425.2985556981</v>
      </c>
      <c r="AY166" s="15">
        <f t="shared" si="147"/>
        <v>10</v>
      </c>
      <c r="AZ166" s="14">
        <f t="shared" si="148"/>
        <v>1630</v>
      </c>
      <c r="BA166" s="14">
        <f t="shared" si="149"/>
        <v>121415.2985556981</v>
      </c>
      <c r="BB166" s="15">
        <f t="shared" si="136"/>
        <v>708.25590824157234</v>
      </c>
      <c r="BC166" s="14">
        <f t="shared" si="150"/>
        <v>50669.920130115628</v>
      </c>
      <c r="BD166" s="14">
        <f t="shared" si="151"/>
        <v>122123.55446393967</v>
      </c>
      <c r="BE166" s="14">
        <f>BD166-$AX$160-SUM($N$161:N166)</f>
        <v>4743.2587291895907</v>
      </c>
      <c r="BF166" s="15">
        <f t="shared" si="137"/>
        <v>901.21915854602219</v>
      </c>
      <c r="BG166" s="34">
        <f t="shared" si="152"/>
        <v>121222.33530539364</v>
      </c>
      <c r="BH166" s="32">
        <f t="shared" si="130"/>
        <v>13781.860883394693</v>
      </c>
    </row>
    <row r="167" spans="1:60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5"/>
      <c r="M167" s="12">
        <v>164</v>
      </c>
      <c r="N167" s="15">
        <f t="shared" si="171"/>
        <v>500</v>
      </c>
      <c r="O167" s="15">
        <f t="shared" si="153"/>
        <v>82000</v>
      </c>
      <c r="P167" s="15">
        <f t="shared" si="131"/>
        <v>0</v>
      </c>
      <c r="Q167" s="15">
        <f t="shared" si="138"/>
        <v>0</v>
      </c>
      <c r="R167" s="14">
        <f t="shared" si="139"/>
        <v>114025.27706419624</v>
      </c>
      <c r="S167" s="15">
        <f t="shared" si="154"/>
        <v>665.14744954114474</v>
      </c>
      <c r="T167" s="15">
        <f t="shared" si="140"/>
        <v>48864.613348855513</v>
      </c>
      <c r="U167" s="15">
        <f t="shared" si="155"/>
        <v>114690.42451373738</v>
      </c>
      <c r="V167" s="15">
        <f t="shared" si="172"/>
        <v>10</v>
      </c>
      <c r="W167" s="15">
        <f t="shared" si="156"/>
        <v>1640</v>
      </c>
      <c r="X167" s="15">
        <f t="shared" si="157"/>
        <v>9.5575353761447825</v>
      </c>
      <c r="Y167" s="14">
        <f t="shared" si="158"/>
        <v>702.13795609605472</v>
      </c>
      <c r="Z167" s="15">
        <f t="shared" si="159"/>
        <v>191.15070752289566</v>
      </c>
      <c r="AA167" s="14">
        <f t="shared" si="160"/>
        <v>14042.759121921101</v>
      </c>
      <c r="AB167" s="15">
        <f t="shared" si="161"/>
        <v>114479.71627083834</v>
      </c>
      <c r="AC167" s="15">
        <f t="shared" si="124"/>
        <v>16384.897078017155</v>
      </c>
      <c r="AD167" s="20">
        <f t="shared" si="125"/>
        <v>0.19981581802459944</v>
      </c>
      <c r="AE167" s="28"/>
      <c r="AF167" s="14">
        <f t="shared" si="173"/>
        <v>0</v>
      </c>
      <c r="AG167" s="14">
        <f t="shared" si="126"/>
        <v>16384.897078017155</v>
      </c>
      <c r="AH167" s="26">
        <f t="shared" si="127"/>
        <v>0.19981581802459944</v>
      </c>
      <c r="AI167" s="29">
        <f t="shared" si="132"/>
        <v>32479.71627083834</v>
      </c>
      <c r="AJ167" s="29">
        <f t="shared" si="133"/>
        <v>6171.1460914592844</v>
      </c>
      <c r="AK167" s="81">
        <f t="shared" si="134"/>
        <v>108308.57017937905</v>
      </c>
      <c r="AL167" s="28">
        <v>164</v>
      </c>
      <c r="AM167" s="14">
        <f t="shared" si="135"/>
        <v>134055.55123025304</v>
      </c>
      <c r="AN167" s="15">
        <f t="shared" si="141"/>
        <v>10</v>
      </c>
      <c r="AO167" s="15">
        <f t="shared" si="142"/>
        <v>1640</v>
      </c>
      <c r="AP167" s="15">
        <f t="shared" si="143"/>
        <v>134045.55123025304</v>
      </c>
      <c r="AQ167" s="15">
        <f t="shared" si="144"/>
        <v>781.93238217647615</v>
      </c>
      <c r="AR167" s="15">
        <f t="shared" si="162"/>
        <v>54467.483612429569</v>
      </c>
      <c r="AS167" s="15">
        <f t="shared" si="145"/>
        <v>134827.48361242953</v>
      </c>
      <c r="AT167" s="15">
        <f t="shared" si="128"/>
        <v>10037.221886361611</v>
      </c>
      <c r="AU167" s="85">
        <f t="shared" si="146"/>
        <v>124790.26172606791</v>
      </c>
      <c r="AV167" s="32">
        <f t="shared" si="129"/>
        <v>16481.69154668886</v>
      </c>
      <c r="AW167" s="36">
        <v>164</v>
      </c>
      <c r="AX167" s="14">
        <f t="shared" si="174"/>
        <v>122623.55446393967</v>
      </c>
      <c r="AY167" s="15">
        <f t="shared" si="147"/>
        <v>10</v>
      </c>
      <c r="AZ167" s="14">
        <f t="shared" si="148"/>
        <v>1640</v>
      </c>
      <c r="BA167" s="14">
        <f t="shared" si="149"/>
        <v>122613.55446393967</v>
      </c>
      <c r="BB167" s="15">
        <f t="shared" si="136"/>
        <v>715.24573437298147</v>
      </c>
      <c r="BC167" s="14">
        <f t="shared" si="150"/>
        <v>51385.165864488612</v>
      </c>
      <c r="BD167" s="14">
        <f t="shared" si="151"/>
        <v>123328.80019831265</v>
      </c>
      <c r="BE167" s="14">
        <f>BD167-$AX$160-SUM($N$161:N167)</f>
        <v>5448.5044635625673</v>
      </c>
      <c r="BF167" s="15">
        <f t="shared" si="137"/>
        <v>1035.2158480768878</v>
      </c>
      <c r="BG167" s="34">
        <f t="shared" si="152"/>
        <v>122293.58435023576</v>
      </c>
      <c r="BH167" s="32">
        <f t="shared" si="130"/>
        <v>13985.01417085671</v>
      </c>
    </row>
    <row r="168" spans="1:60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5"/>
      <c r="M168" s="12">
        <v>165</v>
      </c>
      <c r="N168" s="15">
        <f t="shared" si="171"/>
        <v>500</v>
      </c>
      <c r="O168" s="15">
        <f t="shared" si="153"/>
        <v>82500</v>
      </c>
      <c r="P168" s="15">
        <f t="shared" si="131"/>
        <v>0</v>
      </c>
      <c r="Q168" s="15">
        <f t="shared" si="138"/>
        <v>0</v>
      </c>
      <c r="R168" s="14">
        <f t="shared" si="139"/>
        <v>114979.71627083834</v>
      </c>
      <c r="S168" s="15">
        <f t="shared" si="154"/>
        <v>670.71501157989042</v>
      </c>
      <c r="T168" s="15">
        <f t="shared" si="140"/>
        <v>49535.328360435407</v>
      </c>
      <c r="U168" s="15">
        <f t="shared" si="155"/>
        <v>115650.43128241823</v>
      </c>
      <c r="V168" s="15">
        <f t="shared" si="172"/>
        <v>10</v>
      </c>
      <c r="W168" s="15">
        <f t="shared" si="156"/>
        <v>1650</v>
      </c>
      <c r="X168" s="15">
        <f t="shared" si="157"/>
        <v>9.6375359402015182</v>
      </c>
      <c r="Y168" s="14">
        <f t="shared" si="158"/>
        <v>711.7754920362562</v>
      </c>
      <c r="Z168" s="15">
        <f t="shared" si="159"/>
        <v>192.75071880403038</v>
      </c>
      <c r="AA168" s="14">
        <f t="shared" si="160"/>
        <v>14235.509840725132</v>
      </c>
      <c r="AB168" s="15">
        <f t="shared" si="161"/>
        <v>115438.04302767399</v>
      </c>
      <c r="AC168" s="15">
        <f t="shared" si="124"/>
        <v>16597.285332761388</v>
      </c>
      <c r="AD168" s="20">
        <f t="shared" si="125"/>
        <v>0.20117921615468348</v>
      </c>
      <c r="AE168" s="28"/>
      <c r="AF168" s="14">
        <f t="shared" si="173"/>
        <v>0</v>
      </c>
      <c r="AG168" s="14">
        <f t="shared" si="126"/>
        <v>16597.285332761388</v>
      </c>
      <c r="AH168" s="26">
        <f t="shared" si="127"/>
        <v>0.20117921615468348</v>
      </c>
      <c r="AI168" s="29">
        <f t="shared" si="132"/>
        <v>32938.043027673993</v>
      </c>
      <c r="AJ168" s="29">
        <f t="shared" si="133"/>
        <v>6258.2281752580584</v>
      </c>
      <c r="AK168" s="81">
        <f t="shared" si="134"/>
        <v>109179.81485241593</v>
      </c>
      <c r="AL168" s="28">
        <v>165</v>
      </c>
      <c r="AM168" s="14">
        <f t="shared" si="135"/>
        <v>135327.48361242953</v>
      </c>
      <c r="AN168" s="15">
        <f t="shared" si="141"/>
        <v>10</v>
      </c>
      <c r="AO168" s="15">
        <f t="shared" si="142"/>
        <v>1650</v>
      </c>
      <c r="AP168" s="15">
        <f t="shared" si="143"/>
        <v>135317.48361242953</v>
      </c>
      <c r="AQ168" s="15">
        <f t="shared" si="144"/>
        <v>789.35198773917227</v>
      </c>
      <c r="AR168" s="15">
        <f t="shared" si="162"/>
        <v>55256.835600168743</v>
      </c>
      <c r="AS168" s="15">
        <f t="shared" si="145"/>
        <v>136106.83560016871</v>
      </c>
      <c r="AT168" s="15">
        <f t="shared" si="128"/>
        <v>10185.298764032053</v>
      </c>
      <c r="AU168" s="85">
        <f t="shared" si="146"/>
        <v>125921.53683613666</v>
      </c>
      <c r="AV168" s="32">
        <f t="shared" si="129"/>
        <v>16741.721983720723</v>
      </c>
      <c r="AW168" s="36">
        <v>165</v>
      </c>
      <c r="AX168" s="14">
        <f t="shared" si="174"/>
        <v>123828.80019831265</v>
      </c>
      <c r="AY168" s="15">
        <f t="shared" si="147"/>
        <v>10</v>
      </c>
      <c r="AZ168" s="14">
        <f t="shared" si="148"/>
        <v>1650</v>
      </c>
      <c r="BA168" s="14">
        <f t="shared" si="149"/>
        <v>123818.80019831265</v>
      </c>
      <c r="BB168" s="15">
        <f t="shared" si="136"/>
        <v>722.27633449015718</v>
      </c>
      <c r="BC168" s="14">
        <f t="shared" si="150"/>
        <v>52107.442198978766</v>
      </c>
      <c r="BD168" s="14">
        <f t="shared" si="151"/>
        <v>124541.07653280281</v>
      </c>
      <c r="BE168" s="14">
        <f>BD168-$AX$160-SUM($N$161:N168)</f>
        <v>6160.7807980527286</v>
      </c>
      <c r="BF168" s="15">
        <f t="shared" si="137"/>
        <v>1170.5483516300185</v>
      </c>
      <c r="BG168" s="34">
        <f t="shared" si="152"/>
        <v>123370.52818117279</v>
      </c>
      <c r="BH168" s="32">
        <f t="shared" si="130"/>
        <v>14190.713328756858</v>
      </c>
    </row>
    <row r="169" spans="1:60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5"/>
      <c r="M169" s="12">
        <v>166</v>
      </c>
      <c r="N169" s="15">
        <f t="shared" si="171"/>
        <v>500</v>
      </c>
      <c r="O169" s="15">
        <f t="shared" si="153"/>
        <v>83000</v>
      </c>
      <c r="P169" s="15">
        <f t="shared" si="131"/>
        <v>0</v>
      </c>
      <c r="Q169" s="15">
        <f t="shared" si="138"/>
        <v>0</v>
      </c>
      <c r="R169" s="14">
        <f t="shared" si="139"/>
        <v>115938.04302767399</v>
      </c>
      <c r="S169" s="15">
        <f t="shared" si="154"/>
        <v>676.30525099476506</v>
      </c>
      <c r="T169" s="15">
        <f t="shared" si="140"/>
        <v>50211.633611430174</v>
      </c>
      <c r="U169" s="15">
        <f t="shared" si="155"/>
        <v>116614.34827866875</v>
      </c>
      <c r="V169" s="15">
        <f t="shared" si="172"/>
        <v>10</v>
      </c>
      <c r="W169" s="15">
        <f t="shared" si="156"/>
        <v>1660</v>
      </c>
      <c r="X169" s="15">
        <f t="shared" si="157"/>
        <v>9.7178623565557292</v>
      </c>
      <c r="Y169" s="14">
        <f t="shared" si="158"/>
        <v>721.49335439281197</v>
      </c>
      <c r="Z169" s="15">
        <f t="shared" si="159"/>
        <v>194.3572471311146</v>
      </c>
      <c r="AA169" s="14">
        <f t="shared" si="160"/>
        <v>14429.867087856246</v>
      </c>
      <c r="AB169" s="15">
        <f t="shared" si="161"/>
        <v>116400.27316918108</v>
      </c>
      <c r="AC169" s="15">
        <f t="shared" si="124"/>
        <v>16811.360442249057</v>
      </c>
      <c r="AD169" s="20">
        <f t="shared" si="125"/>
        <v>0.20254651135239829</v>
      </c>
      <c r="AE169" s="28"/>
      <c r="AF169" s="14">
        <f t="shared" si="173"/>
        <v>0</v>
      </c>
      <c r="AG169" s="14">
        <f t="shared" si="126"/>
        <v>16811.360442249057</v>
      </c>
      <c r="AH169" s="26">
        <f t="shared" si="127"/>
        <v>0.20254651135239829</v>
      </c>
      <c r="AI169" s="29">
        <f t="shared" si="132"/>
        <v>33400.273169181077</v>
      </c>
      <c r="AJ169" s="29">
        <f t="shared" si="133"/>
        <v>6346.0519021444043</v>
      </c>
      <c r="AK169" s="81">
        <f t="shared" si="134"/>
        <v>110054.22126703667</v>
      </c>
      <c r="AL169" s="28">
        <v>166</v>
      </c>
      <c r="AM169" s="14">
        <f t="shared" si="135"/>
        <v>136606.83560016871</v>
      </c>
      <c r="AN169" s="15">
        <f t="shared" si="141"/>
        <v>10</v>
      </c>
      <c r="AO169" s="15">
        <f t="shared" si="142"/>
        <v>1660</v>
      </c>
      <c r="AP169" s="15">
        <f t="shared" si="143"/>
        <v>136596.83560016871</v>
      </c>
      <c r="AQ169" s="15">
        <f t="shared" si="144"/>
        <v>796.81487433431755</v>
      </c>
      <c r="AR169" s="15">
        <f t="shared" si="162"/>
        <v>56053.650474503062</v>
      </c>
      <c r="AS169" s="15">
        <f t="shared" si="145"/>
        <v>137393.65047450303</v>
      </c>
      <c r="AT169" s="15">
        <f t="shared" si="128"/>
        <v>10334.793590155576</v>
      </c>
      <c r="AU169" s="85">
        <f t="shared" si="146"/>
        <v>127058.85688434745</v>
      </c>
      <c r="AV169" s="32">
        <f t="shared" si="129"/>
        <v>17004.635617310778</v>
      </c>
      <c r="AW169" s="36">
        <v>166</v>
      </c>
      <c r="AX169" s="14">
        <f t="shared" si="174"/>
        <v>125041.07653280281</v>
      </c>
      <c r="AY169" s="15">
        <f t="shared" si="147"/>
        <v>10</v>
      </c>
      <c r="AZ169" s="14">
        <f t="shared" si="148"/>
        <v>1660</v>
      </c>
      <c r="BA169" s="14">
        <f t="shared" si="149"/>
        <v>125031.07653280281</v>
      </c>
      <c r="BB169" s="15">
        <f t="shared" si="136"/>
        <v>729.34794644134979</v>
      </c>
      <c r="BC169" s="14">
        <f t="shared" si="150"/>
        <v>52836.790145420113</v>
      </c>
      <c r="BD169" s="14">
        <f t="shared" si="151"/>
        <v>125760.42447924416</v>
      </c>
      <c r="BE169" s="14">
        <f>BD169-$AX$160-SUM($N$161:N169)</f>
        <v>6880.1287444940826</v>
      </c>
      <c r="BF169" s="15">
        <f t="shared" si="137"/>
        <v>1307.2244614538756</v>
      </c>
      <c r="BG169" s="34">
        <f t="shared" si="152"/>
        <v>124453.20001779028</v>
      </c>
      <c r="BH169" s="32">
        <f t="shared" si="130"/>
        <v>14398.978750753609</v>
      </c>
    </row>
    <row r="170" spans="1:6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5"/>
      <c r="M170" s="12">
        <v>167</v>
      </c>
      <c r="N170" s="15">
        <f t="shared" si="171"/>
        <v>500</v>
      </c>
      <c r="O170" s="15">
        <f t="shared" si="153"/>
        <v>83500</v>
      </c>
      <c r="P170" s="15">
        <f t="shared" si="131"/>
        <v>0</v>
      </c>
      <c r="Q170" s="15">
        <f t="shared" si="138"/>
        <v>0</v>
      </c>
      <c r="R170" s="14">
        <f t="shared" si="139"/>
        <v>116900.27316918108</v>
      </c>
      <c r="S170" s="15">
        <f t="shared" si="154"/>
        <v>681.91826015355639</v>
      </c>
      <c r="T170" s="15">
        <f t="shared" si="140"/>
        <v>50893.551871583732</v>
      </c>
      <c r="U170" s="15">
        <f t="shared" si="155"/>
        <v>117582.19142933463</v>
      </c>
      <c r="V170" s="15">
        <f t="shared" si="172"/>
        <v>10</v>
      </c>
      <c r="W170" s="15">
        <f t="shared" si="156"/>
        <v>1670</v>
      </c>
      <c r="X170" s="15">
        <f t="shared" si="157"/>
        <v>9.7985159524445535</v>
      </c>
      <c r="Y170" s="14">
        <f t="shared" si="158"/>
        <v>731.29187034525648</v>
      </c>
      <c r="Z170" s="15">
        <f t="shared" si="159"/>
        <v>195.97031904889107</v>
      </c>
      <c r="AA170" s="14">
        <f t="shared" si="160"/>
        <v>14625.837406905137</v>
      </c>
      <c r="AB170" s="15">
        <f t="shared" si="161"/>
        <v>117366.4225943333</v>
      </c>
      <c r="AC170" s="15">
        <f t="shared" si="124"/>
        <v>17027.129277250395</v>
      </c>
      <c r="AD170" s="20">
        <f t="shared" si="125"/>
        <v>0.20391771589521432</v>
      </c>
      <c r="AE170" s="28"/>
      <c r="AF170" s="14">
        <f t="shared" si="173"/>
        <v>0</v>
      </c>
      <c r="AG170" s="14">
        <f t="shared" si="126"/>
        <v>17027.129277250395</v>
      </c>
      <c r="AH170" s="26">
        <f t="shared" si="127"/>
        <v>0.20391771589521432</v>
      </c>
      <c r="AI170" s="29">
        <f t="shared" si="132"/>
        <v>33866.4225943333</v>
      </c>
      <c r="AJ170" s="29">
        <f t="shared" si="133"/>
        <v>6434.6202929233268</v>
      </c>
      <c r="AK170" s="81">
        <f t="shared" si="134"/>
        <v>110931.80230140997</v>
      </c>
      <c r="AL170" s="28">
        <v>167</v>
      </c>
      <c r="AM170" s="14">
        <f t="shared" si="135"/>
        <v>137893.65047450303</v>
      </c>
      <c r="AN170" s="15">
        <f t="shared" si="141"/>
        <v>10</v>
      </c>
      <c r="AO170" s="15">
        <f t="shared" si="142"/>
        <v>1670</v>
      </c>
      <c r="AP170" s="15">
        <f t="shared" si="143"/>
        <v>137883.65047450303</v>
      </c>
      <c r="AQ170" s="15">
        <f t="shared" si="144"/>
        <v>804.32129443460099</v>
      </c>
      <c r="AR170" s="15">
        <f t="shared" si="162"/>
        <v>56857.971768937663</v>
      </c>
      <c r="AS170" s="15">
        <f t="shared" si="145"/>
        <v>138687.97176893763</v>
      </c>
      <c r="AT170" s="15">
        <f t="shared" si="128"/>
        <v>10485.71463609815</v>
      </c>
      <c r="AU170" s="85">
        <f t="shared" si="146"/>
        <v>128202.25713283947</v>
      </c>
      <c r="AV170" s="32">
        <f t="shared" si="129"/>
        <v>17270.454831429495</v>
      </c>
      <c r="AW170" s="36">
        <v>167</v>
      </c>
      <c r="AX170" s="14">
        <f t="shared" si="174"/>
        <v>126260.42447924416</v>
      </c>
      <c r="AY170" s="15">
        <f t="shared" si="147"/>
        <v>10</v>
      </c>
      <c r="AZ170" s="14">
        <f t="shared" si="148"/>
        <v>1670</v>
      </c>
      <c r="BA170" s="14">
        <f t="shared" si="149"/>
        <v>126250.42447924416</v>
      </c>
      <c r="BB170" s="15">
        <f t="shared" si="136"/>
        <v>736.46080946225766</v>
      </c>
      <c r="BC170" s="14">
        <f t="shared" si="150"/>
        <v>53573.250954882373</v>
      </c>
      <c r="BD170" s="14">
        <f t="shared" si="151"/>
        <v>126986.88528870641</v>
      </c>
      <c r="BE170" s="14">
        <f>BD170-$AX$160-SUM($N$161:N170)</f>
        <v>7606.5895539563353</v>
      </c>
      <c r="BF170" s="15">
        <f t="shared" si="137"/>
        <v>1445.2520152517038</v>
      </c>
      <c r="BG170" s="34">
        <f t="shared" si="152"/>
        <v>125541.6332734547</v>
      </c>
      <c r="BH170" s="32">
        <f t="shared" si="130"/>
        <v>14609.830972044729</v>
      </c>
    </row>
    <row r="171" spans="1:60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5"/>
      <c r="M171" s="12">
        <v>168</v>
      </c>
      <c r="N171" s="15">
        <f t="shared" si="171"/>
        <v>500</v>
      </c>
      <c r="O171" s="15">
        <f t="shared" si="153"/>
        <v>84000</v>
      </c>
      <c r="P171" s="15">
        <f t="shared" si="131"/>
        <v>0</v>
      </c>
      <c r="Q171" s="15">
        <f t="shared" si="138"/>
        <v>0</v>
      </c>
      <c r="R171" s="14">
        <f t="shared" si="139"/>
        <v>117866.4225943333</v>
      </c>
      <c r="S171" s="15">
        <f t="shared" si="154"/>
        <v>687.55413180027756</v>
      </c>
      <c r="T171" s="15">
        <f t="shared" si="140"/>
        <v>51581.106003384011</v>
      </c>
      <c r="U171" s="15">
        <f t="shared" si="155"/>
        <v>118553.97672613358</v>
      </c>
      <c r="V171" s="15">
        <f t="shared" si="172"/>
        <v>10</v>
      </c>
      <c r="W171" s="15">
        <f t="shared" si="156"/>
        <v>1680</v>
      </c>
      <c r="X171" s="15">
        <f t="shared" si="157"/>
        <v>9.879498060511132</v>
      </c>
      <c r="Y171" s="14">
        <f t="shared" si="158"/>
        <v>741.17136840576757</v>
      </c>
      <c r="Z171" s="15">
        <f t="shared" si="159"/>
        <v>197.58996121022264</v>
      </c>
      <c r="AA171" s="14">
        <f t="shared" si="160"/>
        <v>14823.427368115359</v>
      </c>
      <c r="AB171" s="15">
        <f t="shared" si="161"/>
        <v>118336.50726686284</v>
      </c>
      <c r="AC171" s="15">
        <f t="shared" si="124"/>
        <v>17244.598736521126</v>
      </c>
      <c r="AD171" s="20">
        <f t="shared" si="125"/>
        <v>0.20529284210144197</v>
      </c>
      <c r="AE171" s="28"/>
      <c r="AF171" s="14">
        <f t="shared" si="173"/>
        <v>0</v>
      </c>
      <c r="AG171" s="14">
        <f t="shared" si="126"/>
        <v>17244.598736521126</v>
      </c>
      <c r="AH171" s="26">
        <f t="shared" si="127"/>
        <v>0.20529284210144197</v>
      </c>
      <c r="AI171" s="29">
        <f t="shared" si="132"/>
        <v>34336.507266862842</v>
      </c>
      <c r="AJ171" s="29">
        <f t="shared" si="133"/>
        <v>6523.9363807039399</v>
      </c>
      <c r="AK171" s="81">
        <f t="shared" si="134"/>
        <v>111812.57088615891</v>
      </c>
      <c r="AL171" s="28">
        <v>168</v>
      </c>
      <c r="AM171" s="14">
        <f t="shared" si="135"/>
        <v>139187.97176893763</v>
      </c>
      <c r="AN171" s="15">
        <f t="shared" si="141"/>
        <v>10</v>
      </c>
      <c r="AO171" s="15">
        <f t="shared" si="142"/>
        <v>1680</v>
      </c>
      <c r="AP171" s="15">
        <f t="shared" si="143"/>
        <v>139177.97176893763</v>
      </c>
      <c r="AQ171" s="15">
        <f t="shared" si="144"/>
        <v>811.87150198546954</v>
      </c>
      <c r="AR171" s="15">
        <f t="shared" si="162"/>
        <v>57669.843270923135</v>
      </c>
      <c r="AS171" s="15">
        <f t="shared" si="145"/>
        <v>139989.8432709231</v>
      </c>
      <c r="AT171" s="15">
        <f t="shared" si="128"/>
        <v>10638.070221475389</v>
      </c>
      <c r="AU171" s="85">
        <f t="shared" si="146"/>
        <v>129351.77304944771</v>
      </c>
      <c r="AV171" s="32">
        <f t="shared" si="129"/>
        <v>17539.202163288806</v>
      </c>
      <c r="AW171" s="36">
        <v>168</v>
      </c>
      <c r="AX171" s="14">
        <f t="shared" si="174"/>
        <v>127486.88528870641</v>
      </c>
      <c r="AY171" s="15">
        <f t="shared" si="147"/>
        <v>10</v>
      </c>
      <c r="AZ171" s="14">
        <f t="shared" si="148"/>
        <v>1680</v>
      </c>
      <c r="BA171" s="14">
        <f t="shared" si="149"/>
        <v>127476.88528870641</v>
      </c>
      <c r="BB171" s="15">
        <f t="shared" si="136"/>
        <v>743.61516418412077</v>
      </c>
      <c r="BC171" s="14">
        <f t="shared" si="150"/>
        <v>54316.866119066493</v>
      </c>
      <c r="BD171" s="14">
        <f t="shared" si="151"/>
        <v>128220.50045289054</v>
      </c>
      <c r="BE171" s="14">
        <f>BD171-$AX$160-SUM($N$161:N171)</f>
        <v>8340.2047181404632</v>
      </c>
      <c r="BF171" s="15">
        <f t="shared" si="137"/>
        <v>1584.638896446688</v>
      </c>
      <c r="BG171" s="34">
        <f t="shared" si="152"/>
        <v>126635.86155644385</v>
      </c>
      <c r="BH171" s="32">
        <f t="shared" si="130"/>
        <v>14823.290670284943</v>
      </c>
    </row>
    <row r="172" spans="1:60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5" t="s">
        <v>71</v>
      </c>
      <c r="M172" s="16">
        <v>169</v>
      </c>
      <c r="N172" s="17">
        <f t="shared" ref="N172:N183" si="175">$N$160*(1+$K$8)</f>
        <v>500</v>
      </c>
      <c r="O172" s="17">
        <f t="shared" si="153"/>
        <v>84500</v>
      </c>
      <c r="P172" s="17">
        <f t="shared" si="131"/>
        <v>0</v>
      </c>
      <c r="Q172" s="17">
        <f t="shared" si="138"/>
        <v>0</v>
      </c>
      <c r="R172" s="17">
        <f t="shared" si="139"/>
        <v>118836.50726686284</v>
      </c>
      <c r="S172" s="17">
        <f t="shared" si="154"/>
        <v>693.21295905670002</v>
      </c>
      <c r="T172" s="17">
        <f t="shared" si="140"/>
        <v>52274.31896244071</v>
      </c>
      <c r="U172" s="17">
        <f t="shared" si="155"/>
        <v>119529.72022591955</v>
      </c>
      <c r="V172" s="17">
        <f t="shared" ref="V172:V183" si="176">$V$160*(1+$K$14)</f>
        <v>10</v>
      </c>
      <c r="W172" s="17">
        <f t="shared" si="156"/>
        <v>1690</v>
      </c>
      <c r="X172" s="17">
        <f t="shared" si="157"/>
        <v>9.9608100188266295</v>
      </c>
      <c r="Y172" s="17">
        <f t="shared" si="158"/>
        <v>751.13217842459414</v>
      </c>
      <c r="Z172" s="17">
        <f t="shared" si="159"/>
        <v>199.21620037653258</v>
      </c>
      <c r="AA172" s="17">
        <f t="shared" si="160"/>
        <v>15022.643568491892</v>
      </c>
      <c r="AB172" s="17">
        <f t="shared" si="161"/>
        <v>119310.5432155242</v>
      </c>
      <c r="AC172" s="17">
        <f t="shared" si="124"/>
        <v>17463.775746916486</v>
      </c>
      <c r="AD172" s="19">
        <f t="shared" si="125"/>
        <v>0.20667190233037261</v>
      </c>
      <c r="AE172" s="28"/>
      <c r="AF172" s="25">
        <f>AB172*$K$37</f>
        <v>0</v>
      </c>
      <c r="AG172" s="14">
        <f t="shared" si="126"/>
        <v>17463.775746916486</v>
      </c>
      <c r="AH172" s="26">
        <f t="shared" si="127"/>
        <v>0.20667190233037261</v>
      </c>
      <c r="AI172" s="29">
        <f t="shared" si="132"/>
        <v>34810.543215524202</v>
      </c>
      <c r="AJ172" s="29">
        <f t="shared" si="133"/>
        <v>6614.0032109495987</v>
      </c>
      <c r="AK172" s="81">
        <f t="shared" si="134"/>
        <v>112696.54000457461</v>
      </c>
      <c r="AL172" s="28">
        <v>169</v>
      </c>
      <c r="AM172" s="14">
        <f t="shared" si="135"/>
        <v>140489.8432709231</v>
      </c>
      <c r="AN172" s="15">
        <f t="shared" si="141"/>
        <v>10</v>
      </c>
      <c r="AO172" s="15">
        <f t="shared" si="142"/>
        <v>1690</v>
      </c>
      <c r="AP172" s="15">
        <f t="shared" si="143"/>
        <v>140479.8432709231</v>
      </c>
      <c r="AQ172" s="15">
        <f t="shared" si="144"/>
        <v>819.46575241371818</v>
      </c>
      <c r="AR172" s="15">
        <f t="shared" si="162"/>
        <v>58489.309023336849</v>
      </c>
      <c r="AS172" s="15">
        <f t="shared" si="145"/>
        <v>141299.30902333683</v>
      </c>
      <c r="AT172" s="15">
        <f t="shared" si="128"/>
        <v>10791.868714433997</v>
      </c>
      <c r="AU172" s="85">
        <f t="shared" si="146"/>
        <v>130507.44030890283</v>
      </c>
      <c r="AV172" s="17">
        <f t="shared" si="129"/>
        <v>17810.900304328228</v>
      </c>
      <c r="AW172" s="36">
        <v>169</v>
      </c>
      <c r="AX172" s="25">
        <f>N172+BD171-BF171</f>
        <v>127135.86155644385</v>
      </c>
      <c r="AY172" s="15">
        <f t="shared" si="147"/>
        <v>10</v>
      </c>
      <c r="AZ172" s="14">
        <f t="shared" si="148"/>
        <v>1690</v>
      </c>
      <c r="BA172" s="14">
        <f t="shared" si="149"/>
        <v>127125.86155644385</v>
      </c>
      <c r="BB172" s="15">
        <f t="shared" si="136"/>
        <v>741.56752574592247</v>
      </c>
      <c r="BC172" s="14">
        <f t="shared" si="150"/>
        <v>55058.433644812416</v>
      </c>
      <c r="BD172" s="14">
        <f t="shared" si="151"/>
        <v>127867.42908218977</v>
      </c>
      <c r="BE172" s="25">
        <f>BD172-AX172</f>
        <v>731.56752574592247</v>
      </c>
      <c r="BF172" s="15">
        <f t="shared" si="137"/>
        <v>138.99782989172527</v>
      </c>
      <c r="BG172" s="34">
        <f t="shared" si="152"/>
        <v>127728.43125229805</v>
      </c>
      <c r="BH172" s="32">
        <f t="shared" si="130"/>
        <v>15031.891247723441</v>
      </c>
    </row>
    <row r="173" spans="1:60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5"/>
      <c r="M173" s="12">
        <v>170</v>
      </c>
      <c r="N173" s="15">
        <f t="shared" si="175"/>
        <v>500</v>
      </c>
      <c r="O173" s="15">
        <f t="shared" si="153"/>
        <v>85000</v>
      </c>
      <c r="P173" s="15">
        <f t="shared" si="131"/>
        <v>0</v>
      </c>
      <c r="Q173" s="15">
        <f t="shared" si="138"/>
        <v>0</v>
      </c>
      <c r="R173" s="14">
        <f t="shared" si="139"/>
        <v>119810.5432155242</v>
      </c>
      <c r="S173" s="15">
        <f t="shared" si="154"/>
        <v>698.89483542389132</v>
      </c>
      <c r="T173" s="15">
        <f t="shared" si="140"/>
        <v>52973.213797864599</v>
      </c>
      <c r="U173" s="15">
        <f t="shared" si="155"/>
        <v>120509.4380509481</v>
      </c>
      <c r="V173" s="15">
        <f t="shared" si="176"/>
        <v>10</v>
      </c>
      <c r="W173" s="15">
        <f t="shared" si="156"/>
        <v>1700</v>
      </c>
      <c r="X173" s="15">
        <f t="shared" si="157"/>
        <v>10.042453170912342</v>
      </c>
      <c r="Y173" s="14">
        <f t="shared" si="158"/>
        <v>761.17463159550653</v>
      </c>
      <c r="Z173" s="15">
        <f t="shared" si="159"/>
        <v>200.84906341824686</v>
      </c>
      <c r="AA173" s="14">
        <f t="shared" si="160"/>
        <v>15223.49263191014</v>
      </c>
      <c r="AB173" s="15">
        <f t="shared" si="161"/>
        <v>120288.54653435893</v>
      </c>
      <c r="AC173" s="15">
        <f t="shared" si="124"/>
        <v>17684.667263505646</v>
      </c>
      <c r="AD173" s="20">
        <f t="shared" si="125"/>
        <v>0.20805490898241935</v>
      </c>
      <c r="AE173" s="28"/>
      <c r="AF173" s="14">
        <f t="shared" ref="AF173:AF183" si="177">AB173*$K$37</f>
        <v>0</v>
      </c>
      <c r="AG173" s="14">
        <f t="shared" si="126"/>
        <v>17684.667263505646</v>
      </c>
      <c r="AH173" s="26">
        <f t="shared" si="127"/>
        <v>0.20805490898241935</v>
      </c>
      <c r="AI173" s="29">
        <f t="shared" si="132"/>
        <v>35288.546534358931</v>
      </c>
      <c r="AJ173" s="29">
        <f t="shared" si="133"/>
        <v>6704.8238415281967</v>
      </c>
      <c r="AK173" s="81">
        <f t="shared" si="134"/>
        <v>113583.72269283074</v>
      </c>
      <c r="AL173" s="28">
        <v>170</v>
      </c>
      <c r="AM173" s="14">
        <f t="shared" si="135"/>
        <v>141799.30902333683</v>
      </c>
      <c r="AN173" s="15">
        <f t="shared" si="141"/>
        <v>10</v>
      </c>
      <c r="AO173" s="15">
        <f t="shared" si="142"/>
        <v>1700</v>
      </c>
      <c r="AP173" s="15">
        <f t="shared" si="143"/>
        <v>141789.30902333683</v>
      </c>
      <c r="AQ173" s="15">
        <f t="shared" si="144"/>
        <v>827.10430263613159</v>
      </c>
      <c r="AR173" s="15">
        <f t="shared" si="162"/>
        <v>59316.413325972979</v>
      </c>
      <c r="AS173" s="15">
        <f t="shared" si="145"/>
        <v>142616.41332597297</v>
      </c>
      <c r="AT173" s="15">
        <f t="shared" si="128"/>
        <v>10947.118531934864</v>
      </c>
      <c r="AU173" s="85">
        <f t="shared" si="146"/>
        <v>131669.29479403811</v>
      </c>
      <c r="AV173" s="32">
        <f t="shared" si="129"/>
        <v>18085.572101207377</v>
      </c>
      <c r="AW173" s="36">
        <v>170</v>
      </c>
      <c r="AX173" s="14">
        <f t="shared" ref="AX173:AX183" si="178">N173+BD172</f>
        <v>128367.42908218977</v>
      </c>
      <c r="AY173" s="15">
        <f t="shared" si="147"/>
        <v>10</v>
      </c>
      <c r="AZ173" s="14">
        <f t="shared" si="148"/>
        <v>1700</v>
      </c>
      <c r="BA173" s="14">
        <f t="shared" si="149"/>
        <v>128357.42908218977</v>
      </c>
      <c r="BB173" s="15">
        <f t="shared" si="136"/>
        <v>748.75166964610708</v>
      </c>
      <c r="BC173" s="14">
        <f t="shared" si="150"/>
        <v>55807.185314458526</v>
      </c>
      <c r="BD173" s="14">
        <f t="shared" si="151"/>
        <v>129106.18075183588</v>
      </c>
      <c r="BE173" s="87">
        <f>BD173-AX172-N173</f>
        <v>1470.3191953920323</v>
      </c>
      <c r="BF173" s="15">
        <f t="shared" si="137"/>
        <v>279.36064712448615</v>
      </c>
      <c r="BG173" s="34">
        <f t="shared" si="152"/>
        <v>128826.8201047114</v>
      </c>
      <c r="BH173" s="32">
        <f t="shared" si="130"/>
        <v>15243.097411880663</v>
      </c>
    </row>
    <row r="174" spans="1:60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5"/>
      <c r="M174" s="12">
        <v>171</v>
      </c>
      <c r="N174" s="15">
        <f t="shared" si="175"/>
        <v>500</v>
      </c>
      <c r="O174" s="15">
        <f t="shared" si="153"/>
        <v>85500</v>
      </c>
      <c r="P174" s="15">
        <f t="shared" si="131"/>
        <v>0</v>
      </c>
      <c r="Q174" s="15">
        <f t="shared" si="138"/>
        <v>0</v>
      </c>
      <c r="R174" s="14">
        <f t="shared" si="139"/>
        <v>120788.54653435893</v>
      </c>
      <c r="S174" s="15">
        <f t="shared" si="154"/>
        <v>704.59985478376041</v>
      </c>
      <c r="T174" s="15">
        <f t="shared" si="140"/>
        <v>53677.813652648358</v>
      </c>
      <c r="U174" s="15">
        <f t="shared" si="155"/>
        <v>121493.1463891427</v>
      </c>
      <c r="V174" s="15">
        <f t="shared" si="176"/>
        <v>10</v>
      </c>
      <c r="W174" s="15">
        <f t="shared" si="156"/>
        <v>1710</v>
      </c>
      <c r="X174" s="15">
        <f t="shared" si="157"/>
        <v>10.124428865761891</v>
      </c>
      <c r="Y174" s="14">
        <f t="shared" si="158"/>
        <v>771.29906046126837</v>
      </c>
      <c r="Z174" s="15">
        <f t="shared" si="159"/>
        <v>202.48857731523785</v>
      </c>
      <c r="AA174" s="14">
        <f t="shared" si="160"/>
        <v>15425.981209225378</v>
      </c>
      <c r="AB174" s="15">
        <f t="shared" si="161"/>
        <v>121270.5333829617</v>
      </c>
      <c r="AC174" s="15">
        <f t="shared" si="124"/>
        <v>17907.280269686646</v>
      </c>
      <c r="AD174" s="20">
        <f t="shared" si="125"/>
        <v>0.20944187449925902</v>
      </c>
      <c r="AE174" s="28"/>
      <c r="AF174" s="14">
        <f t="shared" si="177"/>
        <v>0</v>
      </c>
      <c r="AG174" s="14">
        <f t="shared" si="126"/>
        <v>17907.280269686646</v>
      </c>
      <c r="AH174" s="26">
        <f t="shared" si="127"/>
        <v>0.20944187449925902</v>
      </c>
      <c r="AI174" s="29">
        <f t="shared" si="132"/>
        <v>35770.533382961701</v>
      </c>
      <c r="AJ174" s="29">
        <f t="shared" si="133"/>
        <v>6796.4013427627233</v>
      </c>
      <c r="AK174" s="81">
        <f t="shared" si="134"/>
        <v>114474.13204019898</v>
      </c>
      <c r="AL174" s="28">
        <v>171</v>
      </c>
      <c r="AM174" s="14">
        <f t="shared" si="135"/>
        <v>143116.41332597297</v>
      </c>
      <c r="AN174" s="15">
        <f t="shared" si="141"/>
        <v>10</v>
      </c>
      <c r="AO174" s="15">
        <f t="shared" si="142"/>
        <v>1710</v>
      </c>
      <c r="AP174" s="15">
        <f t="shared" si="143"/>
        <v>143106.41332597297</v>
      </c>
      <c r="AQ174" s="15">
        <f t="shared" si="144"/>
        <v>834.78741106817586</v>
      </c>
      <c r="AR174" s="15">
        <f t="shared" si="162"/>
        <v>60151.200737041152</v>
      </c>
      <c r="AS174" s="15">
        <f t="shared" si="145"/>
        <v>143941.20073704116</v>
      </c>
      <c r="AT174" s="15">
        <f t="shared" si="128"/>
        <v>11103.82814003782</v>
      </c>
      <c r="AU174" s="85">
        <f t="shared" si="146"/>
        <v>132837.37259700333</v>
      </c>
      <c r="AV174" s="32">
        <f t="shared" si="129"/>
        <v>18363.240556804347</v>
      </c>
      <c r="AW174" s="36">
        <v>171</v>
      </c>
      <c r="AX174" s="14">
        <f t="shared" si="178"/>
        <v>129606.18075183588</v>
      </c>
      <c r="AY174" s="15">
        <f t="shared" si="147"/>
        <v>10</v>
      </c>
      <c r="AZ174" s="14">
        <f t="shared" si="148"/>
        <v>1710</v>
      </c>
      <c r="BA174" s="14">
        <f t="shared" si="149"/>
        <v>129596.18075183588</v>
      </c>
      <c r="BB174" s="15">
        <f t="shared" si="136"/>
        <v>755.97772105237607</v>
      </c>
      <c r="BC174" s="14">
        <f t="shared" si="150"/>
        <v>56563.163035510901</v>
      </c>
      <c r="BD174" s="14">
        <f t="shared" si="151"/>
        <v>130352.15847288826</v>
      </c>
      <c r="BE174" s="14">
        <f>BD174-$AX$172-SUM($N$173:N174)</f>
        <v>2216.2969164444075</v>
      </c>
      <c r="BF174" s="15">
        <f t="shared" si="137"/>
        <v>421.09641412443744</v>
      </c>
      <c r="BG174" s="34">
        <f t="shared" si="152"/>
        <v>129931.06205876383</v>
      </c>
      <c r="BH174" s="32">
        <f t="shared" si="130"/>
        <v>15456.930018564846</v>
      </c>
    </row>
    <row r="175" spans="1:60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5"/>
      <c r="M175" s="12">
        <v>172</v>
      </c>
      <c r="N175" s="15">
        <f t="shared" si="175"/>
        <v>500</v>
      </c>
      <c r="O175" s="15">
        <f t="shared" si="153"/>
        <v>86000</v>
      </c>
      <c r="P175" s="15">
        <f t="shared" si="131"/>
        <v>0</v>
      </c>
      <c r="Q175" s="15">
        <f t="shared" si="138"/>
        <v>0</v>
      </c>
      <c r="R175" s="14">
        <f t="shared" si="139"/>
        <v>121770.5333829617</v>
      </c>
      <c r="S175" s="15">
        <f t="shared" si="154"/>
        <v>710.32811140060994</v>
      </c>
      <c r="T175" s="15">
        <f t="shared" si="140"/>
        <v>54388.141764048967</v>
      </c>
      <c r="U175" s="15">
        <f t="shared" si="155"/>
        <v>122480.86149436231</v>
      </c>
      <c r="V175" s="15">
        <f t="shared" si="176"/>
        <v>10</v>
      </c>
      <c r="W175" s="15">
        <f t="shared" si="156"/>
        <v>1720</v>
      </c>
      <c r="X175" s="15">
        <f t="shared" si="157"/>
        <v>10.206738457863526</v>
      </c>
      <c r="Y175" s="14">
        <f t="shared" si="158"/>
        <v>781.50579891913185</v>
      </c>
      <c r="Z175" s="15">
        <f t="shared" si="159"/>
        <v>204.13476915727054</v>
      </c>
      <c r="AA175" s="14">
        <f t="shared" si="160"/>
        <v>15630.115978382648</v>
      </c>
      <c r="AB175" s="15">
        <f t="shared" si="161"/>
        <v>122256.51998674717</v>
      </c>
      <c r="AC175" s="15">
        <f t="shared" si="124"/>
        <v>18131.621777301778</v>
      </c>
      <c r="AD175" s="20">
        <f t="shared" si="125"/>
        <v>0.21083281136397417</v>
      </c>
      <c r="AE175" s="28"/>
      <c r="AF175" s="14">
        <f t="shared" si="177"/>
        <v>0</v>
      </c>
      <c r="AG175" s="14">
        <f t="shared" si="126"/>
        <v>18131.621777301778</v>
      </c>
      <c r="AH175" s="26">
        <f t="shared" si="127"/>
        <v>0.21083281136397417</v>
      </c>
      <c r="AI175" s="29">
        <f t="shared" si="132"/>
        <v>36256.519986747167</v>
      </c>
      <c r="AJ175" s="29">
        <f t="shared" si="133"/>
        <v>6888.7387974819621</v>
      </c>
      <c r="AK175" s="81">
        <f t="shared" si="134"/>
        <v>115367.78118926521</v>
      </c>
      <c r="AL175" s="28">
        <v>172</v>
      </c>
      <c r="AM175" s="14">
        <f t="shared" si="135"/>
        <v>144441.20073704116</v>
      </c>
      <c r="AN175" s="15">
        <f t="shared" si="141"/>
        <v>10</v>
      </c>
      <c r="AO175" s="15">
        <f t="shared" si="142"/>
        <v>1720</v>
      </c>
      <c r="AP175" s="15">
        <f t="shared" si="143"/>
        <v>144431.20073704116</v>
      </c>
      <c r="AQ175" s="15">
        <f t="shared" si="144"/>
        <v>842.51533763274017</v>
      </c>
      <c r="AR175" s="15">
        <f t="shared" si="162"/>
        <v>60993.716074673895</v>
      </c>
      <c r="AS175" s="15">
        <f t="shared" si="145"/>
        <v>145273.7160746739</v>
      </c>
      <c r="AT175" s="15">
        <f t="shared" si="128"/>
        <v>11262.006054188041</v>
      </c>
      <c r="AU175" s="85">
        <f t="shared" si="146"/>
        <v>134011.71002048586</v>
      </c>
      <c r="AV175" s="32">
        <f t="shared" si="129"/>
        <v>18643.928831220648</v>
      </c>
      <c r="AW175" s="36">
        <v>172</v>
      </c>
      <c r="AX175" s="14">
        <f t="shared" si="178"/>
        <v>130852.15847288826</v>
      </c>
      <c r="AY175" s="15">
        <f t="shared" si="147"/>
        <v>10</v>
      </c>
      <c r="AZ175" s="14">
        <f t="shared" si="148"/>
        <v>1720</v>
      </c>
      <c r="BA175" s="14">
        <f t="shared" si="149"/>
        <v>130842.15847288826</v>
      </c>
      <c r="BB175" s="15">
        <f t="shared" si="136"/>
        <v>763.24592442518167</v>
      </c>
      <c r="BC175" s="14">
        <f t="shared" si="150"/>
        <v>57326.408959936081</v>
      </c>
      <c r="BD175" s="14">
        <f t="shared" si="151"/>
        <v>131605.40439731345</v>
      </c>
      <c r="BE175" s="14">
        <f>BD175-$AX$172-SUM($N$173:N175)</f>
        <v>2969.5428408696025</v>
      </c>
      <c r="BF175" s="15">
        <f t="shared" si="137"/>
        <v>564.21313976522447</v>
      </c>
      <c r="BG175" s="34">
        <f t="shared" si="152"/>
        <v>131041.19125754823</v>
      </c>
      <c r="BH175" s="32">
        <f t="shared" si="130"/>
        <v>15673.410068283018</v>
      </c>
    </row>
    <row r="176" spans="1:60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5"/>
      <c r="M176" s="12">
        <v>173</v>
      </c>
      <c r="N176" s="15">
        <f t="shared" si="175"/>
        <v>500</v>
      </c>
      <c r="O176" s="15">
        <f t="shared" si="153"/>
        <v>86500</v>
      </c>
      <c r="P176" s="15">
        <f t="shared" si="131"/>
        <v>0</v>
      </c>
      <c r="Q176" s="15">
        <f t="shared" si="138"/>
        <v>0</v>
      </c>
      <c r="R176" s="14">
        <f t="shared" si="139"/>
        <v>122756.51998674717</v>
      </c>
      <c r="S176" s="15">
        <f t="shared" si="154"/>
        <v>716.07969992269182</v>
      </c>
      <c r="T176" s="15">
        <f t="shared" si="140"/>
        <v>55104.221463971662</v>
      </c>
      <c r="U176" s="15">
        <f t="shared" si="155"/>
        <v>123472.59968666986</v>
      </c>
      <c r="V176" s="15">
        <f t="shared" si="176"/>
        <v>10</v>
      </c>
      <c r="W176" s="15">
        <f t="shared" si="156"/>
        <v>1730</v>
      </c>
      <c r="X176" s="15">
        <f t="shared" si="157"/>
        <v>10.289383307222488</v>
      </c>
      <c r="Y176" s="14">
        <f t="shared" si="158"/>
        <v>791.79518222635431</v>
      </c>
      <c r="Z176" s="15">
        <f t="shared" si="159"/>
        <v>205.78766614444976</v>
      </c>
      <c r="AA176" s="14">
        <f t="shared" si="160"/>
        <v>15835.903644527098</v>
      </c>
      <c r="AB176" s="15">
        <f t="shared" si="161"/>
        <v>123246.52263721819</v>
      </c>
      <c r="AC176" s="15">
        <f t="shared" si="124"/>
        <v>18357.698826753451</v>
      </c>
      <c r="AD176" s="20">
        <f t="shared" si="125"/>
        <v>0.21222773210119597</v>
      </c>
      <c r="AE176" s="28"/>
      <c r="AF176" s="14">
        <f t="shared" si="177"/>
        <v>0</v>
      </c>
      <c r="AG176" s="14">
        <f t="shared" si="126"/>
        <v>18357.698826753451</v>
      </c>
      <c r="AH176" s="26">
        <f t="shared" si="127"/>
        <v>0.21222773210119597</v>
      </c>
      <c r="AI176" s="29">
        <f t="shared" si="132"/>
        <v>36746.522637218193</v>
      </c>
      <c r="AJ176" s="29">
        <f t="shared" si="133"/>
        <v>6981.8393010714572</v>
      </c>
      <c r="AK176" s="81">
        <f t="shared" si="134"/>
        <v>116264.68333614673</v>
      </c>
      <c r="AL176" s="28">
        <v>173</v>
      </c>
      <c r="AM176" s="14">
        <f t="shared" si="135"/>
        <v>145773.7160746739</v>
      </c>
      <c r="AN176" s="15">
        <f t="shared" si="141"/>
        <v>10</v>
      </c>
      <c r="AO176" s="15">
        <f t="shared" si="142"/>
        <v>1730</v>
      </c>
      <c r="AP176" s="15">
        <f t="shared" si="143"/>
        <v>145763.7160746739</v>
      </c>
      <c r="AQ176" s="15">
        <f t="shared" si="144"/>
        <v>850.2883437689311</v>
      </c>
      <c r="AR176" s="15">
        <f t="shared" si="162"/>
        <v>61844.004418442826</v>
      </c>
      <c r="AS176" s="15">
        <f t="shared" si="145"/>
        <v>146614.00441844284</v>
      </c>
      <c r="AT176" s="15">
        <f t="shared" si="128"/>
        <v>11421.66083950414</v>
      </c>
      <c r="AU176" s="85">
        <f t="shared" si="146"/>
        <v>135192.34357893869</v>
      </c>
      <c r="AV176" s="32">
        <f t="shared" si="129"/>
        <v>18927.660242791957</v>
      </c>
      <c r="AW176" s="36">
        <v>173</v>
      </c>
      <c r="AX176" s="14">
        <f t="shared" si="178"/>
        <v>132105.40439731345</v>
      </c>
      <c r="AY176" s="15">
        <f t="shared" si="147"/>
        <v>10</v>
      </c>
      <c r="AZ176" s="14">
        <f t="shared" si="148"/>
        <v>1730</v>
      </c>
      <c r="BA176" s="14">
        <f t="shared" si="149"/>
        <v>132095.40439731345</v>
      </c>
      <c r="BB176" s="15">
        <f t="shared" si="136"/>
        <v>770.55652565099524</v>
      </c>
      <c r="BC176" s="14">
        <f t="shared" si="150"/>
        <v>58096.965485587076</v>
      </c>
      <c r="BD176" s="14">
        <f t="shared" si="151"/>
        <v>132865.96092296444</v>
      </c>
      <c r="BE176" s="14">
        <f>BD176-$AX$172-SUM($N$173:N176)</f>
        <v>3730.0993665205897</v>
      </c>
      <c r="BF176" s="15">
        <f t="shared" si="137"/>
        <v>708.71887963891209</v>
      </c>
      <c r="BG176" s="34">
        <f t="shared" si="152"/>
        <v>132157.24204332553</v>
      </c>
      <c r="BH176" s="32">
        <f t="shared" si="130"/>
        <v>15892.558707178803</v>
      </c>
    </row>
    <row r="177" spans="1:60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5"/>
      <c r="M177" s="12">
        <v>174</v>
      </c>
      <c r="N177" s="15">
        <f t="shared" si="175"/>
        <v>500</v>
      </c>
      <c r="O177" s="15">
        <f t="shared" si="153"/>
        <v>87000</v>
      </c>
      <c r="P177" s="15">
        <f t="shared" si="131"/>
        <v>0</v>
      </c>
      <c r="Q177" s="15">
        <f t="shared" si="138"/>
        <v>0</v>
      </c>
      <c r="R177" s="14">
        <f t="shared" si="139"/>
        <v>123746.52263721819</v>
      </c>
      <c r="S177" s="15">
        <f t="shared" si="154"/>
        <v>721.85471538377294</v>
      </c>
      <c r="T177" s="15">
        <f t="shared" si="140"/>
        <v>55826.076179355434</v>
      </c>
      <c r="U177" s="15">
        <f t="shared" si="155"/>
        <v>124468.37735260196</v>
      </c>
      <c r="V177" s="15">
        <f t="shared" si="176"/>
        <v>10</v>
      </c>
      <c r="W177" s="15">
        <f t="shared" si="156"/>
        <v>1740</v>
      </c>
      <c r="X177" s="15">
        <f t="shared" si="157"/>
        <v>10.372364779383497</v>
      </c>
      <c r="Y177" s="14">
        <f t="shared" si="158"/>
        <v>802.16754700573779</v>
      </c>
      <c r="Z177" s="15">
        <f t="shared" si="159"/>
        <v>207.44729558766994</v>
      </c>
      <c r="AA177" s="14">
        <f t="shared" si="160"/>
        <v>16043.350940114768</v>
      </c>
      <c r="AB177" s="15">
        <f t="shared" si="161"/>
        <v>124240.55769223491</v>
      </c>
      <c r="AC177" s="15">
        <f t="shared" si="124"/>
        <v>18585.518487120506</v>
      </c>
      <c r="AD177" s="20">
        <f t="shared" si="125"/>
        <v>0.2136266492772472</v>
      </c>
      <c r="AE177" s="28"/>
      <c r="AF177" s="14">
        <f t="shared" si="177"/>
        <v>0</v>
      </c>
      <c r="AG177" s="14">
        <f t="shared" si="126"/>
        <v>18585.518487120506</v>
      </c>
      <c r="AH177" s="26">
        <f t="shared" si="127"/>
        <v>0.2136266492772472</v>
      </c>
      <c r="AI177" s="29">
        <f t="shared" si="132"/>
        <v>37240.557692234914</v>
      </c>
      <c r="AJ177" s="29">
        <f t="shared" si="133"/>
        <v>7075.7059615246335</v>
      </c>
      <c r="AK177" s="81">
        <f t="shared" si="134"/>
        <v>117164.85173071027</v>
      </c>
      <c r="AL177" s="28">
        <v>174</v>
      </c>
      <c r="AM177" s="14">
        <f t="shared" si="135"/>
        <v>147114.00441844284</v>
      </c>
      <c r="AN177" s="15">
        <f t="shared" si="141"/>
        <v>10</v>
      </c>
      <c r="AO177" s="15">
        <f t="shared" si="142"/>
        <v>1740</v>
      </c>
      <c r="AP177" s="15">
        <f t="shared" si="143"/>
        <v>147104.00441844284</v>
      </c>
      <c r="AQ177" s="15">
        <f t="shared" si="144"/>
        <v>858.10669244091662</v>
      </c>
      <c r="AR177" s="15">
        <f t="shared" si="162"/>
        <v>62702.111110883743</v>
      </c>
      <c r="AS177" s="15">
        <f t="shared" si="145"/>
        <v>147962.11111088376</v>
      </c>
      <c r="AT177" s="15">
        <f t="shared" si="128"/>
        <v>11582.801111067916</v>
      </c>
      <c r="AU177" s="85">
        <f t="shared" si="146"/>
        <v>136379.30999981586</v>
      </c>
      <c r="AV177" s="32">
        <f t="shared" si="129"/>
        <v>19214.458269105584</v>
      </c>
      <c r="AW177" s="36">
        <v>174</v>
      </c>
      <c r="AX177" s="14">
        <f t="shared" si="178"/>
        <v>133365.96092296444</v>
      </c>
      <c r="AY177" s="15">
        <f t="shared" si="147"/>
        <v>10</v>
      </c>
      <c r="AZ177" s="14">
        <f t="shared" si="148"/>
        <v>1740</v>
      </c>
      <c r="BA177" s="14">
        <f t="shared" si="149"/>
        <v>133355.96092296444</v>
      </c>
      <c r="BB177" s="15">
        <f t="shared" si="136"/>
        <v>777.90977205062597</v>
      </c>
      <c r="BC177" s="14">
        <f t="shared" si="150"/>
        <v>58874.875257637701</v>
      </c>
      <c r="BD177" s="14">
        <f t="shared" si="151"/>
        <v>134133.87069501507</v>
      </c>
      <c r="BE177" s="14">
        <f>BD177-$AX$172-SUM($N$173:N177)</f>
        <v>4498.0091385712149</v>
      </c>
      <c r="BF177" s="15">
        <f t="shared" si="137"/>
        <v>854.6217363285308</v>
      </c>
      <c r="BG177" s="34">
        <f t="shared" si="152"/>
        <v>133279.24895868654</v>
      </c>
      <c r="BH177" s="32">
        <f t="shared" si="130"/>
        <v>16114.397227976267</v>
      </c>
    </row>
    <row r="178" spans="1:60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5"/>
      <c r="M178" s="12">
        <v>175</v>
      </c>
      <c r="N178" s="15">
        <f t="shared" si="175"/>
        <v>500</v>
      </c>
      <c r="O178" s="15">
        <f t="shared" si="153"/>
        <v>87500</v>
      </c>
      <c r="P178" s="15">
        <f t="shared" si="131"/>
        <v>0</v>
      </c>
      <c r="Q178" s="15">
        <f t="shared" si="138"/>
        <v>0</v>
      </c>
      <c r="R178" s="14">
        <f t="shared" si="139"/>
        <v>124740.55769223491</v>
      </c>
      <c r="S178" s="15">
        <f t="shared" si="154"/>
        <v>727.65325320470367</v>
      </c>
      <c r="T178" s="15">
        <f t="shared" si="140"/>
        <v>56553.72943256014</v>
      </c>
      <c r="U178" s="15">
        <f t="shared" si="155"/>
        <v>125468.21094543961</v>
      </c>
      <c r="V178" s="15">
        <f t="shared" si="176"/>
        <v>10</v>
      </c>
      <c r="W178" s="15">
        <f t="shared" si="156"/>
        <v>1750</v>
      </c>
      <c r="X178" s="15">
        <f t="shared" si="157"/>
        <v>10.4556842454533</v>
      </c>
      <c r="Y178" s="14">
        <f t="shared" si="158"/>
        <v>812.6232312511911</v>
      </c>
      <c r="Z178" s="15">
        <f t="shared" si="159"/>
        <v>209.11368490906602</v>
      </c>
      <c r="AA178" s="14">
        <f t="shared" si="160"/>
        <v>16252.464625023833</v>
      </c>
      <c r="AB178" s="15">
        <f t="shared" si="161"/>
        <v>125238.6415762851</v>
      </c>
      <c r="AC178" s="15">
        <f t="shared" si="124"/>
        <v>18815.087856275022</v>
      </c>
      <c r="AD178" s="20">
        <f t="shared" si="125"/>
        <v>0.21502957550028598</v>
      </c>
      <c r="AE178" s="28"/>
      <c r="AF178" s="14">
        <f t="shared" si="177"/>
        <v>0</v>
      </c>
      <c r="AG178" s="14">
        <f t="shared" si="126"/>
        <v>18815.087856275022</v>
      </c>
      <c r="AH178" s="26">
        <f t="shared" si="127"/>
        <v>0.21502957550028598</v>
      </c>
      <c r="AI178" s="29">
        <f t="shared" si="132"/>
        <v>37738.641576285096</v>
      </c>
      <c r="AJ178" s="29">
        <f t="shared" si="133"/>
        <v>7170.3418994941685</v>
      </c>
      <c r="AK178" s="81">
        <f t="shared" si="134"/>
        <v>118068.29967679092</v>
      </c>
      <c r="AL178" s="28">
        <v>175</v>
      </c>
      <c r="AM178" s="14">
        <f t="shared" si="135"/>
        <v>148462.11111088376</v>
      </c>
      <c r="AN178" s="15">
        <f t="shared" si="141"/>
        <v>10</v>
      </c>
      <c r="AO178" s="15">
        <f t="shared" si="142"/>
        <v>1750</v>
      </c>
      <c r="AP178" s="15">
        <f t="shared" si="143"/>
        <v>148452.11111088376</v>
      </c>
      <c r="AQ178" s="15">
        <f t="shared" si="144"/>
        <v>865.97064814682199</v>
      </c>
      <c r="AR178" s="15">
        <f t="shared" si="162"/>
        <v>63568.081759030567</v>
      </c>
      <c r="AS178" s="15">
        <f t="shared" si="145"/>
        <v>149318.08175903058</v>
      </c>
      <c r="AT178" s="15">
        <f t="shared" si="128"/>
        <v>11745.435534215811</v>
      </c>
      <c r="AU178" s="85">
        <f t="shared" si="146"/>
        <v>137572.64622481476</v>
      </c>
      <c r="AV178" s="32">
        <f t="shared" si="129"/>
        <v>19504.346548023837</v>
      </c>
      <c r="AW178" s="36">
        <v>175</v>
      </c>
      <c r="AX178" s="14">
        <f t="shared" si="178"/>
        <v>134633.87069501507</v>
      </c>
      <c r="AY178" s="15">
        <f t="shared" si="147"/>
        <v>10</v>
      </c>
      <c r="AZ178" s="14">
        <f t="shared" si="148"/>
        <v>1750</v>
      </c>
      <c r="BA178" s="14">
        <f t="shared" si="149"/>
        <v>134623.87069501507</v>
      </c>
      <c r="BB178" s="15">
        <f t="shared" si="136"/>
        <v>785.30591238758791</v>
      </c>
      <c r="BC178" s="14">
        <f t="shared" si="150"/>
        <v>59660.181170025287</v>
      </c>
      <c r="BD178" s="14">
        <f t="shared" si="151"/>
        <v>135409.17660740265</v>
      </c>
      <c r="BE178" s="14">
        <f>BD178-$AX$172-SUM($N$173:N178)</f>
        <v>5273.3150509588013</v>
      </c>
      <c r="BF178" s="15">
        <f t="shared" si="137"/>
        <v>1001.9298596821723</v>
      </c>
      <c r="BG178" s="34">
        <f t="shared" si="152"/>
        <v>134407.24674772049</v>
      </c>
      <c r="BH178" s="32">
        <f t="shared" si="130"/>
        <v>16338.947070929571</v>
      </c>
    </row>
    <row r="179" spans="1:60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5"/>
      <c r="M179" s="12">
        <v>176</v>
      </c>
      <c r="N179" s="15">
        <f t="shared" si="175"/>
        <v>500</v>
      </c>
      <c r="O179" s="15">
        <f t="shared" si="153"/>
        <v>88000</v>
      </c>
      <c r="P179" s="15">
        <f t="shared" si="131"/>
        <v>0</v>
      </c>
      <c r="Q179" s="15">
        <f t="shared" si="138"/>
        <v>0</v>
      </c>
      <c r="R179" s="14">
        <f t="shared" si="139"/>
        <v>125738.6415762851</v>
      </c>
      <c r="S179" s="15">
        <f t="shared" si="154"/>
        <v>733.47540919499636</v>
      </c>
      <c r="T179" s="15">
        <f t="shared" si="140"/>
        <v>57287.204841755134</v>
      </c>
      <c r="U179" s="15">
        <f t="shared" si="155"/>
        <v>126472.1169854801</v>
      </c>
      <c r="V179" s="15">
        <f t="shared" si="176"/>
        <v>10</v>
      </c>
      <c r="W179" s="15">
        <f t="shared" si="156"/>
        <v>1760</v>
      </c>
      <c r="X179" s="15">
        <f t="shared" si="157"/>
        <v>10.539343082123342</v>
      </c>
      <c r="Y179" s="14">
        <f t="shared" si="158"/>
        <v>823.16257433331441</v>
      </c>
      <c r="Z179" s="15">
        <f t="shared" si="159"/>
        <v>210.78686164246685</v>
      </c>
      <c r="AA179" s="14">
        <f t="shared" si="160"/>
        <v>16463.2514866663</v>
      </c>
      <c r="AB179" s="15">
        <f t="shared" si="161"/>
        <v>126240.7907807555</v>
      </c>
      <c r="AC179" s="15">
        <f t="shared" si="124"/>
        <v>19046.414060999614</v>
      </c>
      <c r="AD179" s="20">
        <f t="shared" si="125"/>
        <v>0.21643652342045017</v>
      </c>
      <c r="AE179" s="28"/>
      <c r="AF179" s="14">
        <f t="shared" si="177"/>
        <v>0</v>
      </c>
      <c r="AG179" s="14">
        <f t="shared" si="126"/>
        <v>19046.414060999614</v>
      </c>
      <c r="AH179" s="26">
        <f t="shared" si="127"/>
        <v>0.21643652342045017</v>
      </c>
      <c r="AI179" s="29">
        <f t="shared" si="132"/>
        <v>38240.790780755502</v>
      </c>
      <c r="AJ179" s="29">
        <f t="shared" si="133"/>
        <v>7265.7502483435455</v>
      </c>
      <c r="AK179" s="81">
        <f t="shared" si="134"/>
        <v>118975.04053241195</v>
      </c>
      <c r="AL179" s="28">
        <v>176</v>
      </c>
      <c r="AM179" s="14">
        <f t="shared" si="135"/>
        <v>149818.08175903058</v>
      </c>
      <c r="AN179" s="15">
        <f t="shared" si="141"/>
        <v>10</v>
      </c>
      <c r="AO179" s="15">
        <f t="shared" si="142"/>
        <v>1760</v>
      </c>
      <c r="AP179" s="15">
        <f t="shared" si="143"/>
        <v>149808.08175903058</v>
      </c>
      <c r="AQ179" s="15">
        <f t="shared" si="144"/>
        <v>873.8804769276785</v>
      </c>
      <c r="AR179" s="15">
        <f t="shared" si="162"/>
        <v>64441.962235958243</v>
      </c>
      <c r="AS179" s="15">
        <f t="shared" si="145"/>
        <v>150681.96223595826</v>
      </c>
      <c r="AT179" s="15">
        <f t="shared" si="128"/>
        <v>11909.572824832068</v>
      </c>
      <c r="AU179" s="85">
        <f t="shared" si="146"/>
        <v>138772.38941112618</v>
      </c>
      <c r="AV179" s="32">
        <f t="shared" si="129"/>
        <v>19797.348878714227</v>
      </c>
      <c r="AW179" s="36">
        <v>176</v>
      </c>
      <c r="AX179" s="14">
        <f t="shared" si="178"/>
        <v>135909.17660740265</v>
      </c>
      <c r="AY179" s="15">
        <f t="shared" si="147"/>
        <v>10</v>
      </c>
      <c r="AZ179" s="14">
        <f t="shared" si="148"/>
        <v>1760</v>
      </c>
      <c r="BA179" s="14">
        <f t="shared" si="149"/>
        <v>135899.17660740265</v>
      </c>
      <c r="BB179" s="15">
        <f t="shared" si="136"/>
        <v>792.74519687651548</v>
      </c>
      <c r="BC179" s="14">
        <f t="shared" si="150"/>
        <v>60452.926366901804</v>
      </c>
      <c r="BD179" s="14">
        <f t="shared" si="151"/>
        <v>136691.92180427918</v>
      </c>
      <c r="BE179" s="14">
        <f>BD179-$AX$172-SUM($N$173:N179)</f>
        <v>6056.0602478353248</v>
      </c>
      <c r="BF179" s="15">
        <f t="shared" si="137"/>
        <v>1150.6514470887116</v>
      </c>
      <c r="BG179" s="34">
        <f t="shared" si="152"/>
        <v>135541.27035719046</v>
      </c>
      <c r="BH179" s="32">
        <f t="shared" si="130"/>
        <v>16566.229824778507</v>
      </c>
    </row>
    <row r="180" spans="1:6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5"/>
      <c r="M180" s="12">
        <v>177</v>
      </c>
      <c r="N180" s="15">
        <f t="shared" si="175"/>
        <v>500</v>
      </c>
      <c r="O180" s="15">
        <f t="shared" si="153"/>
        <v>88500</v>
      </c>
      <c r="P180" s="15">
        <f t="shared" si="131"/>
        <v>0</v>
      </c>
      <c r="Q180" s="15">
        <f t="shared" si="138"/>
        <v>0</v>
      </c>
      <c r="R180" s="14">
        <f t="shared" si="139"/>
        <v>126740.7907807555</v>
      </c>
      <c r="S180" s="15">
        <f t="shared" si="154"/>
        <v>739.32127955440717</v>
      </c>
      <c r="T180" s="15">
        <f t="shared" si="140"/>
        <v>58026.526121309544</v>
      </c>
      <c r="U180" s="15">
        <f t="shared" si="155"/>
        <v>127480.11206030991</v>
      </c>
      <c r="V180" s="15">
        <f t="shared" si="176"/>
        <v>10</v>
      </c>
      <c r="W180" s="15">
        <f t="shared" si="156"/>
        <v>1770</v>
      </c>
      <c r="X180" s="15">
        <f t="shared" si="157"/>
        <v>10.623342671692493</v>
      </c>
      <c r="Y180" s="14">
        <f t="shared" si="158"/>
        <v>833.78591700500692</v>
      </c>
      <c r="Z180" s="15">
        <f t="shared" si="159"/>
        <v>212.46685343384988</v>
      </c>
      <c r="AA180" s="14">
        <f t="shared" si="160"/>
        <v>16675.718340100149</v>
      </c>
      <c r="AB180" s="15">
        <f t="shared" si="161"/>
        <v>127247.02186420436</v>
      </c>
      <c r="AC180" s="15">
        <f t="shared" si="124"/>
        <v>19279.504257105156</v>
      </c>
      <c r="AD180" s="20">
        <f t="shared" si="125"/>
        <v>0.21784750573000178</v>
      </c>
      <c r="AE180" s="28"/>
      <c r="AF180" s="14">
        <f t="shared" si="177"/>
        <v>0</v>
      </c>
      <c r="AG180" s="14">
        <f t="shared" si="126"/>
        <v>19279.504257105156</v>
      </c>
      <c r="AH180" s="26">
        <f t="shared" si="127"/>
        <v>0.21784750573000178</v>
      </c>
      <c r="AI180" s="29">
        <f t="shared" si="132"/>
        <v>38747.021864204362</v>
      </c>
      <c r="AJ180" s="29">
        <f t="shared" si="133"/>
        <v>7361.9341541988288</v>
      </c>
      <c r="AK180" s="81">
        <f t="shared" si="134"/>
        <v>119885.08771000554</v>
      </c>
      <c r="AL180" s="28">
        <v>177</v>
      </c>
      <c r="AM180" s="14">
        <f t="shared" si="135"/>
        <v>151181.96223595826</v>
      </c>
      <c r="AN180" s="15">
        <f t="shared" si="141"/>
        <v>10</v>
      </c>
      <c r="AO180" s="15">
        <f t="shared" si="142"/>
        <v>1770</v>
      </c>
      <c r="AP180" s="15">
        <f t="shared" si="143"/>
        <v>151171.96223595826</v>
      </c>
      <c r="AQ180" s="15">
        <f t="shared" si="144"/>
        <v>881.83644637642328</v>
      </c>
      <c r="AR180" s="15">
        <f t="shared" si="162"/>
        <v>65323.798682334666</v>
      </c>
      <c r="AS180" s="15">
        <f t="shared" si="145"/>
        <v>152053.79868233469</v>
      </c>
      <c r="AT180" s="15">
        <f t="shared" si="128"/>
        <v>12075.221749643591</v>
      </c>
      <c r="AU180" s="85">
        <f t="shared" si="146"/>
        <v>139978.5769326911</v>
      </c>
      <c r="AV180" s="32">
        <f t="shared" si="129"/>
        <v>20093.489222685559</v>
      </c>
      <c r="AW180" s="36">
        <v>177</v>
      </c>
      <c r="AX180" s="14">
        <f t="shared" si="178"/>
        <v>137191.92180427918</v>
      </c>
      <c r="AY180" s="15">
        <f t="shared" si="147"/>
        <v>10</v>
      </c>
      <c r="AZ180" s="14">
        <f t="shared" si="148"/>
        <v>1770</v>
      </c>
      <c r="BA180" s="14">
        <f t="shared" si="149"/>
        <v>137181.92180427918</v>
      </c>
      <c r="BB180" s="15">
        <f t="shared" si="136"/>
        <v>800.22787719162864</v>
      </c>
      <c r="BC180" s="14">
        <f t="shared" si="150"/>
        <v>61253.154244093435</v>
      </c>
      <c r="BD180" s="14">
        <f t="shared" si="151"/>
        <v>137982.14968147079</v>
      </c>
      <c r="BE180" s="14">
        <f>BD180-$AX$172-SUM($N$173:N180)</f>
        <v>6846.288125026942</v>
      </c>
      <c r="BF180" s="15">
        <f t="shared" si="137"/>
        <v>1300.794743755119</v>
      </c>
      <c r="BG180" s="34">
        <f t="shared" si="152"/>
        <v>136681.35493771569</v>
      </c>
      <c r="BH180" s="32">
        <f t="shared" si="130"/>
        <v>16796.267227710152</v>
      </c>
    </row>
    <row r="181" spans="1:60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5"/>
      <c r="M181" s="12">
        <v>178</v>
      </c>
      <c r="N181" s="15">
        <f t="shared" si="175"/>
        <v>500</v>
      </c>
      <c r="O181" s="15">
        <f t="shared" si="153"/>
        <v>89000</v>
      </c>
      <c r="P181" s="15">
        <f t="shared" si="131"/>
        <v>0</v>
      </c>
      <c r="Q181" s="15">
        <f t="shared" si="138"/>
        <v>0</v>
      </c>
      <c r="R181" s="14">
        <f t="shared" si="139"/>
        <v>127747.02186420436</v>
      </c>
      <c r="S181" s="15">
        <f t="shared" si="154"/>
        <v>745.19096087452544</v>
      </c>
      <c r="T181" s="15">
        <f t="shared" si="140"/>
        <v>58771.71708218407</v>
      </c>
      <c r="U181" s="15">
        <f t="shared" si="155"/>
        <v>128492.21282507888</v>
      </c>
      <c r="V181" s="15">
        <f t="shared" si="176"/>
        <v>10</v>
      </c>
      <c r="W181" s="15">
        <f t="shared" si="156"/>
        <v>1780</v>
      </c>
      <c r="X181" s="15">
        <f t="shared" si="157"/>
        <v>10.707684402089908</v>
      </c>
      <c r="Y181" s="14">
        <f t="shared" si="158"/>
        <v>844.49360140709678</v>
      </c>
      <c r="Z181" s="15">
        <f t="shared" si="159"/>
        <v>214.15368804179815</v>
      </c>
      <c r="AA181" s="14">
        <f t="shared" si="160"/>
        <v>16889.872028141948</v>
      </c>
      <c r="AB181" s="15">
        <f t="shared" si="161"/>
        <v>128257.35145263499</v>
      </c>
      <c r="AC181" s="15">
        <f t="shared" si="124"/>
        <v>19514.365629549044</v>
      </c>
      <c r="AD181" s="20">
        <f t="shared" si="125"/>
        <v>0.21926253516347241</v>
      </c>
      <c r="AE181" s="28"/>
      <c r="AF181" s="14">
        <f t="shared" si="177"/>
        <v>0</v>
      </c>
      <c r="AG181" s="14">
        <f t="shared" si="126"/>
        <v>19514.365629549044</v>
      </c>
      <c r="AH181" s="26">
        <f t="shared" si="127"/>
        <v>0.21926253516347241</v>
      </c>
      <c r="AI181" s="29">
        <f t="shared" si="132"/>
        <v>39257.35145263499</v>
      </c>
      <c r="AJ181" s="29">
        <f t="shared" si="133"/>
        <v>7458.8967760006481</v>
      </c>
      <c r="AK181" s="81">
        <f t="shared" si="134"/>
        <v>120798.45467663434</v>
      </c>
      <c r="AL181" s="28">
        <v>178</v>
      </c>
      <c r="AM181" s="14">
        <f t="shared" si="135"/>
        <v>152553.79868233469</v>
      </c>
      <c r="AN181" s="15">
        <f t="shared" si="141"/>
        <v>10</v>
      </c>
      <c r="AO181" s="15">
        <f t="shared" si="142"/>
        <v>1780</v>
      </c>
      <c r="AP181" s="15">
        <f t="shared" si="143"/>
        <v>152543.79868233469</v>
      </c>
      <c r="AQ181" s="15">
        <f t="shared" si="144"/>
        <v>889.8388256469525</v>
      </c>
      <c r="AR181" s="15">
        <f t="shared" si="162"/>
        <v>66213.637507981621</v>
      </c>
      <c r="AS181" s="15">
        <f t="shared" si="145"/>
        <v>153433.63750798165</v>
      </c>
      <c r="AT181" s="15">
        <f t="shared" si="128"/>
        <v>12242.391126516513</v>
      </c>
      <c r="AU181" s="85">
        <f t="shared" si="146"/>
        <v>141191.24638146514</v>
      </c>
      <c r="AV181" s="32">
        <f t="shared" si="129"/>
        <v>20392.791704830801</v>
      </c>
      <c r="AW181" s="36">
        <v>178</v>
      </c>
      <c r="AX181" s="14">
        <f t="shared" si="178"/>
        <v>138482.14968147079</v>
      </c>
      <c r="AY181" s="15">
        <f t="shared" si="147"/>
        <v>10</v>
      </c>
      <c r="AZ181" s="14">
        <f t="shared" si="148"/>
        <v>1780</v>
      </c>
      <c r="BA181" s="14">
        <f t="shared" si="149"/>
        <v>138472.14968147079</v>
      </c>
      <c r="BB181" s="15">
        <f t="shared" si="136"/>
        <v>807.75420647524641</v>
      </c>
      <c r="BC181" s="14">
        <f t="shared" si="150"/>
        <v>62060.908450568684</v>
      </c>
      <c r="BD181" s="14">
        <f t="shared" si="151"/>
        <v>139279.90388794604</v>
      </c>
      <c r="BE181" s="14">
        <f>BD181-$AX$172-SUM($N$173:N181)</f>
        <v>7644.0423315021908</v>
      </c>
      <c r="BF181" s="15">
        <f t="shared" si="137"/>
        <v>1452.3680429854162</v>
      </c>
      <c r="BG181" s="34">
        <f t="shared" si="152"/>
        <v>137827.53584496063</v>
      </c>
      <c r="BH181" s="32">
        <f t="shared" si="130"/>
        <v>17029.081168326287</v>
      </c>
    </row>
    <row r="182" spans="1:60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5"/>
      <c r="M182" s="12">
        <v>179</v>
      </c>
      <c r="N182" s="15">
        <f t="shared" si="175"/>
        <v>500</v>
      </c>
      <c r="O182" s="15">
        <f t="shared" si="153"/>
        <v>89500</v>
      </c>
      <c r="P182" s="15">
        <f t="shared" si="131"/>
        <v>0</v>
      </c>
      <c r="Q182" s="15">
        <f t="shared" si="138"/>
        <v>0</v>
      </c>
      <c r="R182" s="14">
        <f t="shared" si="139"/>
        <v>128757.35145263499</v>
      </c>
      <c r="S182" s="15">
        <f t="shared" si="154"/>
        <v>751.08455014037088</v>
      </c>
      <c r="T182" s="15">
        <f t="shared" si="140"/>
        <v>59522.801632324437</v>
      </c>
      <c r="U182" s="15">
        <f t="shared" si="155"/>
        <v>129508.43600277536</v>
      </c>
      <c r="V182" s="15">
        <f t="shared" si="176"/>
        <v>10</v>
      </c>
      <c r="W182" s="15">
        <f t="shared" si="156"/>
        <v>1790</v>
      </c>
      <c r="X182" s="15">
        <f t="shared" si="157"/>
        <v>10.792369666897947</v>
      </c>
      <c r="Y182" s="14">
        <f t="shared" si="158"/>
        <v>855.28597107399469</v>
      </c>
      <c r="Z182" s="15">
        <f t="shared" si="159"/>
        <v>215.84739333795895</v>
      </c>
      <c r="AA182" s="14">
        <f t="shared" si="160"/>
        <v>17105.719421479906</v>
      </c>
      <c r="AB182" s="15">
        <f t="shared" si="161"/>
        <v>129271.7962397705</v>
      </c>
      <c r="AC182" s="15">
        <f t="shared" si="124"/>
        <v>19751.0053925539</v>
      </c>
      <c r="AD182" s="20">
        <f t="shared" si="125"/>
        <v>0.22068162449780893</v>
      </c>
      <c r="AE182" s="28"/>
      <c r="AF182" s="14">
        <f t="shared" si="177"/>
        <v>0</v>
      </c>
      <c r="AG182" s="14">
        <f t="shared" si="126"/>
        <v>19751.0053925539</v>
      </c>
      <c r="AH182" s="26">
        <f t="shared" si="127"/>
        <v>0.22068162449780893</v>
      </c>
      <c r="AI182" s="29">
        <f t="shared" si="132"/>
        <v>39771.796239770498</v>
      </c>
      <c r="AJ182" s="29">
        <f t="shared" si="133"/>
        <v>7556.6412855563949</v>
      </c>
      <c r="AK182" s="81">
        <f t="shared" si="134"/>
        <v>121715.1549542141</v>
      </c>
      <c r="AL182" s="28">
        <v>179</v>
      </c>
      <c r="AM182" s="14">
        <f t="shared" si="135"/>
        <v>153933.63750798165</v>
      </c>
      <c r="AN182" s="15">
        <f t="shared" si="141"/>
        <v>10</v>
      </c>
      <c r="AO182" s="15">
        <f t="shared" si="142"/>
        <v>1790</v>
      </c>
      <c r="AP182" s="15">
        <f t="shared" si="143"/>
        <v>153923.63750798165</v>
      </c>
      <c r="AQ182" s="15">
        <f t="shared" si="144"/>
        <v>897.88788546322633</v>
      </c>
      <c r="AR182" s="15">
        <f t="shared" si="162"/>
        <v>67111.525393444841</v>
      </c>
      <c r="AS182" s="15">
        <f t="shared" si="145"/>
        <v>154821.52539344487</v>
      </c>
      <c r="AT182" s="15">
        <f t="shared" si="128"/>
        <v>12411.089824754525</v>
      </c>
      <c r="AU182" s="85">
        <f t="shared" si="146"/>
        <v>142410.43556869036</v>
      </c>
      <c r="AV182" s="32">
        <f t="shared" si="129"/>
        <v>20695.280614476258</v>
      </c>
      <c r="AW182" s="36">
        <v>179</v>
      </c>
      <c r="AX182" s="14">
        <f t="shared" si="178"/>
        <v>139779.90388794604</v>
      </c>
      <c r="AY182" s="15">
        <f t="shared" si="147"/>
        <v>10</v>
      </c>
      <c r="AZ182" s="14">
        <f t="shared" si="148"/>
        <v>1790</v>
      </c>
      <c r="BA182" s="14">
        <f t="shared" si="149"/>
        <v>139769.90388794604</v>
      </c>
      <c r="BB182" s="15">
        <f t="shared" si="136"/>
        <v>815.32443934635194</v>
      </c>
      <c r="BC182" s="14">
        <f t="shared" si="150"/>
        <v>62876.232889915038</v>
      </c>
      <c r="BD182" s="14">
        <f t="shared" si="151"/>
        <v>140585.2283272924</v>
      </c>
      <c r="BE182" s="14">
        <f>BD182-$AX$172-SUM($N$173:N182)</f>
        <v>8449.3667708485445</v>
      </c>
      <c r="BF182" s="15">
        <f t="shared" si="137"/>
        <v>1605.3796864612234</v>
      </c>
      <c r="BG182" s="34">
        <f t="shared" si="152"/>
        <v>138979.84864083116</v>
      </c>
      <c r="BH182" s="32">
        <f t="shared" si="130"/>
        <v>17264.693686617058</v>
      </c>
    </row>
    <row r="183" spans="1:60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5"/>
      <c r="M183" s="42">
        <v>180</v>
      </c>
      <c r="N183" s="43">
        <f t="shared" si="175"/>
        <v>500</v>
      </c>
      <c r="O183" s="43">
        <f t="shared" si="153"/>
        <v>90000</v>
      </c>
      <c r="P183" s="43">
        <f t="shared" si="131"/>
        <v>0</v>
      </c>
      <c r="Q183" s="43">
        <f t="shared" si="138"/>
        <v>0</v>
      </c>
      <c r="R183" s="14">
        <f t="shared" si="139"/>
        <v>129771.7962397705</v>
      </c>
      <c r="S183" s="43">
        <f t="shared" si="154"/>
        <v>757.00214473199458</v>
      </c>
      <c r="T183" s="43">
        <f t="shared" si="140"/>
        <v>60279.803777056433</v>
      </c>
      <c r="U183" s="43">
        <f t="shared" si="155"/>
        <v>130528.79838450249</v>
      </c>
      <c r="V183" s="43">
        <f t="shared" si="176"/>
        <v>10</v>
      </c>
      <c r="W183" s="43">
        <f t="shared" si="156"/>
        <v>1800</v>
      </c>
      <c r="X183" s="43">
        <f t="shared" si="157"/>
        <v>10.877399865375208</v>
      </c>
      <c r="Y183" s="44">
        <f t="shared" si="158"/>
        <v>866.16337093936988</v>
      </c>
      <c r="Z183" s="43">
        <f t="shared" si="159"/>
        <v>217.54799730750415</v>
      </c>
      <c r="AA183" s="44">
        <f t="shared" si="160"/>
        <v>17323.267418787411</v>
      </c>
      <c r="AB183" s="43">
        <f t="shared" si="161"/>
        <v>130290.37298732961</v>
      </c>
      <c r="AC183" s="43">
        <f t="shared" si="124"/>
        <v>19989.430789726779</v>
      </c>
      <c r="AD183" s="45">
        <f t="shared" si="125"/>
        <v>0.22210478655251978</v>
      </c>
      <c r="AE183" s="46"/>
      <c r="AF183" s="44">
        <f t="shared" si="177"/>
        <v>0</v>
      </c>
      <c r="AG183" s="44">
        <f t="shared" si="126"/>
        <v>19989.430789726779</v>
      </c>
      <c r="AH183" s="47">
        <f t="shared" si="127"/>
        <v>0.22210478655251978</v>
      </c>
      <c r="AI183" s="48">
        <f t="shared" si="132"/>
        <v>40290.372987329611</v>
      </c>
      <c r="AJ183" s="48">
        <f t="shared" si="133"/>
        <v>7655.1708675926257</v>
      </c>
      <c r="AK183" s="82">
        <f t="shared" si="134"/>
        <v>122635.20211973699</v>
      </c>
      <c r="AL183" s="28">
        <v>180</v>
      </c>
      <c r="AM183" s="14">
        <f t="shared" si="135"/>
        <v>155321.52539344487</v>
      </c>
      <c r="AN183" s="15">
        <f t="shared" si="141"/>
        <v>10</v>
      </c>
      <c r="AO183" s="15">
        <f t="shared" si="142"/>
        <v>1800</v>
      </c>
      <c r="AP183" s="15">
        <f t="shared" si="143"/>
        <v>155311.52539344487</v>
      </c>
      <c r="AQ183" s="15">
        <f t="shared" si="144"/>
        <v>905.98389812842845</v>
      </c>
      <c r="AR183" s="15">
        <f t="shared" si="162"/>
        <v>68017.509291573268</v>
      </c>
      <c r="AS183" s="15">
        <f t="shared" si="145"/>
        <v>156217.50929157331</v>
      </c>
      <c r="AT183" s="15">
        <f t="shared" si="128"/>
        <v>12581.32676539893</v>
      </c>
      <c r="AU183" s="85">
        <f t="shared" si="146"/>
        <v>143636.18252617438</v>
      </c>
      <c r="AV183" s="50">
        <f t="shared" si="129"/>
        <v>21000.980406437389</v>
      </c>
      <c r="AW183" s="36">
        <v>180</v>
      </c>
      <c r="AX183" s="44">
        <f t="shared" si="178"/>
        <v>141085.2283272924</v>
      </c>
      <c r="AY183" s="15">
        <f t="shared" si="147"/>
        <v>10</v>
      </c>
      <c r="AZ183" s="14">
        <f t="shared" si="148"/>
        <v>1800</v>
      </c>
      <c r="BA183" s="14">
        <f t="shared" si="149"/>
        <v>141075.2283272924</v>
      </c>
      <c r="BB183" s="15">
        <f t="shared" si="136"/>
        <v>822.93883190920576</v>
      </c>
      <c r="BC183" s="14">
        <f t="shared" si="150"/>
        <v>63699.171721824241</v>
      </c>
      <c r="BD183" s="14">
        <f t="shared" si="151"/>
        <v>141898.16715920161</v>
      </c>
      <c r="BE183" s="14">
        <f>BD183-$AX$172-SUM($N$173:N183)</f>
        <v>9262.305602757755</v>
      </c>
      <c r="BF183" s="15">
        <f t="shared" si="137"/>
        <v>1759.8380645239736</v>
      </c>
      <c r="BG183" s="49">
        <f t="shared" si="152"/>
        <v>140138.32909467764</v>
      </c>
      <c r="BH183" s="50">
        <f t="shared" si="130"/>
        <v>17503.126974940649</v>
      </c>
    </row>
    <row r="184" spans="1:60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5" t="s">
        <v>72</v>
      </c>
      <c r="M184" s="16">
        <v>181</v>
      </c>
      <c r="N184" s="17">
        <f t="shared" ref="N184:N195" si="179">$N$172*(1+$K$8)</f>
        <v>500</v>
      </c>
      <c r="O184" s="17">
        <f t="shared" si="153"/>
        <v>90500</v>
      </c>
      <c r="P184" s="17">
        <f t="shared" si="131"/>
        <v>0</v>
      </c>
      <c r="Q184" s="17">
        <f t="shared" si="138"/>
        <v>0</v>
      </c>
      <c r="R184" s="17">
        <f t="shared" si="139"/>
        <v>130790.37298732961</v>
      </c>
      <c r="S184" s="17">
        <f t="shared" si="154"/>
        <v>762.94384242608942</v>
      </c>
      <c r="T184" s="17">
        <f t="shared" si="140"/>
        <v>61042.747619482521</v>
      </c>
      <c r="U184" s="17">
        <f t="shared" si="155"/>
        <v>131553.3168297557</v>
      </c>
      <c r="V184" s="17">
        <f t="shared" ref="V184:V195" si="180">$V$172*(1+$K$14)</f>
        <v>10</v>
      </c>
      <c r="W184" s="17">
        <f t="shared" si="156"/>
        <v>1810</v>
      </c>
      <c r="X184" s="17">
        <f t="shared" si="157"/>
        <v>10.962776402479642</v>
      </c>
      <c r="Y184" s="17">
        <f t="shared" si="158"/>
        <v>877.12614734184956</v>
      </c>
      <c r="Z184" s="17">
        <f t="shared" si="159"/>
        <v>219.25552804959284</v>
      </c>
      <c r="AA184" s="17">
        <f t="shared" si="160"/>
        <v>17542.522946837005</v>
      </c>
      <c r="AB184" s="17">
        <f t="shared" si="161"/>
        <v>131313.09852530362</v>
      </c>
      <c r="AC184" s="17">
        <f t="shared" si="124"/>
        <v>20229.649094178854</v>
      </c>
      <c r="AD184" s="19">
        <f t="shared" si="125"/>
        <v>0.22353203418982159</v>
      </c>
      <c r="AE184" s="28"/>
      <c r="AF184" s="25">
        <f>AB184*$K$38</f>
        <v>0</v>
      </c>
      <c r="AG184" s="14">
        <f t="shared" si="126"/>
        <v>20229.649094178854</v>
      </c>
      <c r="AH184" s="26">
        <f t="shared" si="127"/>
        <v>0.22353203418982159</v>
      </c>
      <c r="AI184" s="29">
        <f t="shared" si="132"/>
        <v>40813.09852530362</v>
      </c>
      <c r="AJ184" s="29">
        <f t="shared" si="133"/>
        <v>7754.4887198076876</v>
      </c>
      <c r="AK184" s="81">
        <f t="shared" si="134"/>
        <v>123558.60980549593</v>
      </c>
      <c r="AL184" s="28">
        <v>181</v>
      </c>
      <c r="AM184" s="14">
        <f t="shared" si="135"/>
        <v>156717.50929157331</v>
      </c>
      <c r="AN184" s="15">
        <f t="shared" si="141"/>
        <v>10</v>
      </c>
      <c r="AO184" s="15">
        <f t="shared" si="142"/>
        <v>1810</v>
      </c>
      <c r="AP184" s="15">
        <f t="shared" si="143"/>
        <v>156707.50929157331</v>
      </c>
      <c r="AQ184" s="15">
        <f t="shared" si="144"/>
        <v>914.12713753417768</v>
      </c>
      <c r="AR184" s="15">
        <f t="shared" si="162"/>
        <v>68931.636429107442</v>
      </c>
      <c r="AS184" s="15">
        <f t="shared" si="145"/>
        <v>157621.63642910749</v>
      </c>
      <c r="AT184" s="15">
        <f t="shared" si="128"/>
        <v>12753.110921530422</v>
      </c>
      <c r="AU184" s="85">
        <f t="shared" si="146"/>
        <v>144868.52550757705</v>
      </c>
      <c r="AV184" s="17">
        <f t="shared" si="129"/>
        <v>21309.915702081125</v>
      </c>
      <c r="AW184" s="36">
        <v>181</v>
      </c>
      <c r="AX184" s="25">
        <f>N184+BD183-BF183</f>
        <v>140638.32909467764</v>
      </c>
      <c r="AY184" s="15">
        <f t="shared" si="147"/>
        <v>10</v>
      </c>
      <c r="AZ184" s="14">
        <f t="shared" si="148"/>
        <v>1810</v>
      </c>
      <c r="BA184" s="14">
        <f t="shared" si="149"/>
        <v>140628.32909467764</v>
      </c>
      <c r="BB184" s="15">
        <f t="shared" si="136"/>
        <v>820.33191971895303</v>
      </c>
      <c r="BC184" s="14">
        <f t="shared" si="150"/>
        <v>64519.503641543197</v>
      </c>
      <c r="BD184" s="14">
        <f t="shared" si="151"/>
        <v>141448.66101439658</v>
      </c>
      <c r="BE184" s="25">
        <f>BD184-AX184</f>
        <v>810.33191971894121</v>
      </c>
      <c r="BF184" s="15">
        <f t="shared" si="137"/>
        <v>153.96306474659883</v>
      </c>
      <c r="BG184" s="34">
        <f t="shared" si="152"/>
        <v>141294.69794964997</v>
      </c>
      <c r="BH184" s="32">
        <f t="shared" si="130"/>
        <v>17736.08814415404</v>
      </c>
    </row>
    <row r="185" spans="1:60">
      <c r="A185" s="6"/>
      <c r="B185" s="6"/>
      <c r="C185" s="6"/>
      <c r="D185" s="6"/>
      <c r="E185" s="6"/>
      <c r="F185" s="58"/>
      <c r="G185" s="58"/>
      <c r="H185" s="58"/>
      <c r="I185" s="58"/>
      <c r="J185" s="6"/>
      <c r="K185" s="6"/>
      <c r="L185" s="65"/>
      <c r="M185" s="12">
        <v>182</v>
      </c>
      <c r="N185" s="15">
        <f t="shared" si="179"/>
        <v>500</v>
      </c>
      <c r="O185" s="15">
        <f t="shared" si="153"/>
        <v>91000</v>
      </c>
      <c r="P185" s="15">
        <f t="shared" si="131"/>
        <v>0</v>
      </c>
      <c r="Q185" s="15">
        <f t="shared" si="138"/>
        <v>0</v>
      </c>
      <c r="R185" s="14">
        <f t="shared" si="139"/>
        <v>131813.09852530362</v>
      </c>
      <c r="S185" s="15">
        <f t="shared" si="154"/>
        <v>768.90974139760453</v>
      </c>
      <c r="T185" s="15">
        <f t="shared" si="140"/>
        <v>61811.657360880126</v>
      </c>
      <c r="U185" s="15">
        <f t="shared" si="155"/>
        <v>132582.00826670122</v>
      </c>
      <c r="V185" s="15">
        <f t="shared" si="180"/>
        <v>10</v>
      </c>
      <c r="W185" s="15">
        <f t="shared" si="156"/>
        <v>1820</v>
      </c>
      <c r="X185" s="15">
        <f t="shared" si="157"/>
        <v>11.048500688891769</v>
      </c>
      <c r="Y185" s="14">
        <f t="shared" si="158"/>
        <v>888.17464803074131</v>
      </c>
      <c r="Z185" s="15">
        <f t="shared" si="159"/>
        <v>220.97001377783539</v>
      </c>
      <c r="AA185" s="14">
        <f t="shared" si="160"/>
        <v>17763.49296061484</v>
      </c>
      <c r="AB185" s="15">
        <f t="shared" si="161"/>
        <v>132339.98975223448</v>
      </c>
      <c r="AC185" s="15">
        <f t="shared" si="124"/>
        <v>20471.667608645581</v>
      </c>
      <c r="AD185" s="20">
        <f t="shared" si="125"/>
        <v>0.2249633803147866</v>
      </c>
      <c r="AE185" s="28"/>
      <c r="AF185" s="14">
        <f t="shared" ref="AF185:AF195" si="181">AB185*$K$38</f>
        <v>0</v>
      </c>
      <c r="AG185" s="14">
        <f t="shared" si="126"/>
        <v>20471.667608645581</v>
      </c>
      <c r="AH185" s="26">
        <f t="shared" si="127"/>
        <v>0.2249633803147866</v>
      </c>
      <c r="AI185" s="29">
        <f t="shared" si="132"/>
        <v>41339.989752234484</v>
      </c>
      <c r="AJ185" s="29">
        <f t="shared" si="133"/>
        <v>7854.5980529245517</v>
      </c>
      <c r="AK185" s="81">
        <f t="shared" si="134"/>
        <v>124485.39169930993</v>
      </c>
      <c r="AL185" s="28">
        <v>182</v>
      </c>
      <c r="AM185" s="14">
        <f t="shared" si="135"/>
        <v>158121.63642910749</v>
      </c>
      <c r="AN185" s="15">
        <f t="shared" si="141"/>
        <v>10</v>
      </c>
      <c r="AO185" s="15">
        <f t="shared" si="142"/>
        <v>1820</v>
      </c>
      <c r="AP185" s="15">
        <f t="shared" si="143"/>
        <v>158111.63642910749</v>
      </c>
      <c r="AQ185" s="15">
        <f t="shared" si="144"/>
        <v>922.31787916979374</v>
      </c>
      <c r="AR185" s="15">
        <f t="shared" si="162"/>
        <v>69853.954308277229</v>
      </c>
      <c r="AS185" s="15">
        <f t="shared" si="145"/>
        <v>159033.95430827729</v>
      </c>
      <c r="AT185" s="15">
        <f t="shared" si="128"/>
        <v>12926.451318572685</v>
      </c>
      <c r="AU185" s="85">
        <f t="shared" si="146"/>
        <v>146107.5029897046</v>
      </c>
      <c r="AV185" s="32">
        <f t="shared" si="129"/>
        <v>21622.111290394678</v>
      </c>
      <c r="AW185" s="36">
        <v>182</v>
      </c>
      <c r="AX185" s="14">
        <f t="shared" ref="AX185:AX195" si="182">N185+BD184</f>
        <v>141948.66101439658</v>
      </c>
      <c r="AY185" s="15">
        <f t="shared" si="147"/>
        <v>10</v>
      </c>
      <c r="AZ185" s="14">
        <f t="shared" si="148"/>
        <v>1820</v>
      </c>
      <c r="BA185" s="14">
        <f t="shared" si="149"/>
        <v>141938.66101439658</v>
      </c>
      <c r="BB185" s="15">
        <f t="shared" si="136"/>
        <v>827.97552258398002</v>
      </c>
      <c r="BC185" s="14">
        <f t="shared" si="150"/>
        <v>65347.47916412718</v>
      </c>
      <c r="BD185" s="14">
        <f t="shared" si="151"/>
        <v>142766.63653698057</v>
      </c>
      <c r="BE185" s="87">
        <f>BD185-AX184-N185</f>
        <v>1628.307442302932</v>
      </c>
      <c r="BF185" s="15">
        <f t="shared" si="137"/>
        <v>309.37841403755709</v>
      </c>
      <c r="BG185" s="34">
        <f t="shared" si="152"/>
        <v>142457.25812294302</v>
      </c>
      <c r="BH185" s="32">
        <f t="shared" si="130"/>
        <v>17971.866423633095</v>
      </c>
    </row>
    <row r="186" spans="1:60">
      <c r="A186" s="6"/>
      <c r="D186" s="6"/>
      <c r="E186" s="6"/>
      <c r="F186" s="58"/>
      <c r="G186" s="58"/>
      <c r="H186" s="58"/>
      <c r="I186" s="58"/>
      <c r="J186" s="6"/>
      <c r="K186" s="6"/>
      <c r="L186" s="65"/>
      <c r="M186" s="12">
        <v>183</v>
      </c>
      <c r="N186" s="15">
        <f t="shared" si="179"/>
        <v>500</v>
      </c>
      <c r="O186" s="15">
        <f t="shared" si="153"/>
        <v>91500</v>
      </c>
      <c r="P186" s="15">
        <f t="shared" si="131"/>
        <v>0</v>
      </c>
      <c r="Q186" s="15">
        <f t="shared" si="138"/>
        <v>0</v>
      </c>
      <c r="R186" s="14">
        <f t="shared" si="139"/>
        <v>132839.98975223448</v>
      </c>
      <c r="S186" s="15">
        <f t="shared" si="154"/>
        <v>774.89994022136796</v>
      </c>
      <c r="T186" s="15">
        <f t="shared" si="140"/>
        <v>62586.557301101493</v>
      </c>
      <c r="U186" s="15">
        <f t="shared" si="155"/>
        <v>133614.88969245585</v>
      </c>
      <c r="V186" s="15">
        <f t="shared" si="180"/>
        <v>10</v>
      </c>
      <c r="W186" s="15">
        <f t="shared" si="156"/>
        <v>1830</v>
      </c>
      <c r="X186" s="15">
        <f t="shared" si="157"/>
        <v>11.134574141037987</v>
      </c>
      <c r="Y186" s="14">
        <f t="shared" si="158"/>
        <v>899.30922217177931</v>
      </c>
      <c r="Z186" s="15">
        <f t="shared" si="159"/>
        <v>222.69148282075977</v>
      </c>
      <c r="AA186" s="14">
        <f t="shared" si="160"/>
        <v>17986.184443435599</v>
      </c>
      <c r="AB186" s="15">
        <f t="shared" si="161"/>
        <v>133371.06363549407</v>
      </c>
      <c r="AC186" s="15">
        <f t="shared" si="124"/>
        <v>20715.493665607377</v>
      </c>
      <c r="AD186" s="20">
        <f t="shared" si="125"/>
        <v>0.22639883787549045</v>
      </c>
      <c r="AE186" s="28"/>
      <c r="AF186" s="14">
        <f t="shared" si="181"/>
        <v>0</v>
      </c>
      <c r="AG186" s="14">
        <f t="shared" si="126"/>
        <v>20715.493665607377</v>
      </c>
      <c r="AH186" s="26">
        <f t="shared" si="127"/>
        <v>0.22639883787549045</v>
      </c>
      <c r="AI186" s="29">
        <f t="shared" si="132"/>
        <v>41871.063635494065</v>
      </c>
      <c r="AJ186" s="29">
        <f t="shared" si="133"/>
        <v>7955.5020907438729</v>
      </c>
      <c r="AK186" s="81">
        <f t="shared" si="134"/>
        <v>125415.56154475019</v>
      </c>
      <c r="AL186" s="28">
        <v>183</v>
      </c>
      <c r="AM186" s="14">
        <f t="shared" si="135"/>
        <v>159533.95430827729</v>
      </c>
      <c r="AN186" s="15">
        <f t="shared" si="141"/>
        <v>10</v>
      </c>
      <c r="AO186" s="15">
        <f t="shared" si="142"/>
        <v>1830</v>
      </c>
      <c r="AP186" s="15">
        <f t="shared" si="143"/>
        <v>159523.95430827729</v>
      </c>
      <c r="AQ186" s="15">
        <f t="shared" si="144"/>
        <v>930.55640013161758</v>
      </c>
      <c r="AR186" s="15">
        <f t="shared" si="162"/>
        <v>70784.510708408852</v>
      </c>
      <c r="AS186" s="15">
        <f t="shared" si="145"/>
        <v>160454.5107084089</v>
      </c>
      <c r="AT186" s="15">
        <f t="shared" si="128"/>
        <v>13101.35703459769</v>
      </c>
      <c r="AU186" s="85">
        <f t="shared" si="146"/>
        <v>147353.1536738112</v>
      </c>
      <c r="AV186" s="32">
        <f t="shared" si="129"/>
        <v>21937.592129061013</v>
      </c>
      <c r="AW186" s="36">
        <v>183</v>
      </c>
      <c r="AX186" s="14">
        <f t="shared" si="182"/>
        <v>143266.63653698057</v>
      </c>
      <c r="AY186" s="15">
        <f t="shared" si="147"/>
        <v>10</v>
      </c>
      <c r="AZ186" s="14">
        <f t="shared" si="148"/>
        <v>1830</v>
      </c>
      <c r="BA186" s="14">
        <f t="shared" si="149"/>
        <v>143256.63653698057</v>
      </c>
      <c r="BB186" s="15">
        <f t="shared" si="136"/>
        <v>835.66371313238676</v>
      </c>
      <c r="BC186" s="14">
        <f t="shared" si="150"/>
        <v>66183.142877259568</v>
      </c>
      <c r="BD186" s="14">
        <f t="shared" si="151"/>
        <v>144092.30025011295</v>
      </c>
      <c r="BE186" s="14">
        <f>BD186-$AX$184-SUM($N$185:N186)</f>
        <v>2453.9711554353125</v>
      </c>
      <c r="BF186" s="15">
        <f t="shared" si="137"/>
        <v>466.25451953270937</v>
      </c>
      <c r="BG186" s="34">
        <f t="shared" si="152"/>
        <v>143626.04573058026</v>
      </c>
      <c r="BH186" s="32">
        <f t="shared" si="130"/>
        <v>18210.484185830064</v>
      </c>
    </row>
    <row r="187" spans="1:60">
      <c r="A187" s="6"/>
      <c r="F187" s="59"/>
      <c r="G187" s="59"/>
      <c r="H187" s="58"/>
      <c r="I187" s="58"/>
      <c r="J187" s="6"/>
      <c r="K187" s="6"/>
      <c r="L187" s="65"/>
      <c r="M187" s="12">
        <v>184</v>
      </c>
      <c r="N187" s="15">
        <f t="shared" si="179"/>
        <v>500</v>
      </c>
      <c r="O187" s="15">
        <f t="shared" si="153"/>
        <v>92000</v>
      </c>
      <c r="P187" s="15">
        <f t="shared" si="131"/>
        <v>0</v>
      </c>
      <c r="Q187" s="15">
        <f t="shared" si="138"/>
        <v>0</v>
      </c>
      <c r="R187" s="14">
        <f t="shared" si="139"/>
        <v>133871.06363549407</v>
      </c>
      <c r="S187" s="15">
        <f t="shared" si="154"/>
        <v>780.9145378737154</v>
      </c>
      <c r="T187" s="15">
        <f t="shared" si="140"/>
        <v>63367.471838975209</v>
      </c>
      <c r="U187" s="15">
        <f t="shared" si="155"/>
        <v>134651.97817336777</v>
      </c>
      <c r="V187" s="15">
        <f t="shared" si="180"/>
        <v>10</v>
      </c>
      <c r="W187" s="15">
        <f t="shared" si="156"/>
        <v>1840</v>
      </c>
      <c r="X187" s="15">
        <f t="shared" si="157"/>
        <v>11.220998181113982</v>
      </c>
      <c r="Y187" s="14">
        <f t="shared" si="158"/>
        <v>910.53022035289325</v>
      </c>
      <c r="Z187" s="15">
        <f t="shared" si="159"/>
        <v>224.41996362227962</v>
      </c>
      <c r="AA187" s="14">
        <f t="shared" si="160"/>
        <v>18210.604407057879</v>
      </c>
      <c r="AB187" s="15">
        <f t="shared" si="161"/>
        <v>134406.33721156436</v>
      </c>
      <c r="AC187" s="15">
        <f t="shared" si="124"/>
        <v>20961.134627410771</v>
      </c>
      <c r="AD187" s="20">
        <f t="shared" si="125"/>
        <v>0.22783841986316056</v>
      </c>
      <c r="AE187" s="28"/>
      <c r="AF187" s="14">
        <f t="shared" si="181"/>
        <v>0</v>
      </c>
      <c r="AG187" s="14">
        <f t="shared" si="126"/>
        <v>20961.134627410771</v>
      </c>
      <c r="AH187" s="26">
        <f t="shared" si="127"/>
        <v>0.22783841986316056</v>
      </c>
      <c r="AI187" s="29">
        <f t="shared" si="132"/>
        <v>42406.337211564358</v>
      </c>
      <c r="AJ187" s="29">
        <f t="shared" si="133"/>
        <v>8057.2040701972282</v>
      </c>
      <c r="AK187" s="81">
        <f t="shared" si="134"/>
        <v>126349.13314136713</v>
      </c>
      <c r="AL187" s="28">
        <v>184</v>
      </c>
      <c r="AM187" s="14">
        <f t="shared" si="135"/>
        <v>160954.5107084089</v>
      </c>
      <c r="AN187" s="15">
        <f t="shared" si="141"/>
        <v>10</v>
      </c>
      <c r="AO187" s="15">
        <f t="shared" si="142"/>
        <v>1840</v>
      </c>
      <c r="AP187" s="15">
        <f t="shared" si="143"/>
        <v>160944.5107084089</v>
      </c>
      <c r="AQ187" s="15">
        <f t="shared" si="144"/>
        <v>938.84297913238527</v>
      </c>
      <c r="AR187" s="15">
        <f t="shared" si="162"/>
        <v>71723.353687541239</v>
      </c>
      <c r="AS187" s="15">
        <f t="shared" si="145"/>
        <v>161883.35368754127</v>
      </c>
      <c r="AT187" s="15">
        <f t="shared" si="128"/>
        <v>13277.837200632841</v>
      </c>
      <c r="AU187" s="85">
        <f t="shared" si="146"/>
        <v>148605.51648690843</v>
      </c>
      <c r="AV187" s="32">
        <f t="shared" si="129"/>
        <v>22256.383345541297</v>
      </c>
      <c r="AW187" s="36">
        <v>184</v>
      </c>
      <c r="AX187" s="14">
        <f t="shared" si="182"/>
        <v>144592.30025011295</v>
      </c>
      <c r="AY187" s="15">
        <f t="shared" si="147"/>
        <v>10</v>
      </c>
      <c r="AZ187" s="14">
        <f t="shared" si="148"/>
        <v>1840</v>
      </c>
      <c r="BA187" s="14">
        <f t="shared" si="149"/>
        <v>144582.30025011295</v>
      </c>
      <c r="BB187" s="15">
        <f t="shared" si="136"/>
        <v>843.3967514589923</v>
      </c>
      <c r="BC187" s="14">
        <f t="shared" si="150"/>
        <v>67026.539628718558</v>
      </c>
      <c r="BD187" s="14">
        <f t="shared" si="151"/>
        <v>145425.69700157194</v>
      </c>
      <c r="BE187" s="14">
        <f>BD187-$AX$184-SUM($N$185:N187)</f>
        <v>3287.367906894302</v>
      </c>
      <c r="BF187" s="15">
        <f t="shared" si="137"/>
        <v>624.59990230991741</v>
      </c>
      <c r="BG187" s="34">
        <f t="shared" si="152"/>
        <v>144801.09709926203</v>
      </c>
      <c r="BH187" s="32">
        <f t="shared" si="130"/>
        <v>18451.963957894899</v>
      </c>
    </row>
    <row r="188" spans="1:60">
      <c r="A188" s="6"/>
      <c r="F188" s="59"/>
      <c r="G188" s="59"/>
      <c r="H188" s="58"/>
      <c r="I188" s="58"/>
      <c r="J188" s="6"/>
      <c r="K188" s="6"/>
      <c r="L188" s="65"/>
      <c r="M188" s="12">
        <v>185</v>
      </c>
      <c r="N188" s="15">
        <f t="shared" si="179"/>
        <v>500</v>
      </c>
      <c r="O188" s="15">
        <f t="shared" si="153"/>
        <v>92500</v>
      </c>
      <c r="P188" s="15">
        <f t="shared" si="131"/>
        <v>0</v>
      </c>
      <c r="Q188" s="15">
        <f t="shared" si="138"/>
        <v>0</v>
      </c>
      <c r="R188" s="14">
        <f t="shared" si="139"/>
        <v>134906.33721156436</v>
      </c>
      <c r="S188" s="15">
        <f t="shared" si="154"/>
        <v>786.95363373412556</v>
      </c>
      <c r="T188" s="15">
        <f t="shared" si="140"/>
        <v>64154.425472709336</v>
      </c>
      <c r="U188" s="15">
        <f t="shared" si="155"/>
        <v>135693.29084529847</v>
      </c>
      <c r="V188" s="15">
        <f t="shared" si="180"/>
        <v>10</v>
      </c>
      <c r="W188" s="15">
        <f t="shared" si="156"/>
        <v>1850</v>
      </c>
      <c r="X188" s="15">
        <f t="shared" si="157"/>
        <v>11.307774237108205</v>
      </c>
      <c r="Y188" s="14">
        <f t="shared" si="158"/>
        <v>921.83799459000147</v>
      </c>
      <c r="Z188" s="15">
        <f t="shared" si="159"/>
        <v>226.15548474216413</v>
      </c>
      <c r="AA188" s="14">
        <f t="shared" si="160"/>
        <v>18436.759891800044</v>
      </c>
      <c r="AB188" s="15">
        <f t="shared" si="161"/>
        <v>135445.82758631921</v>
      </c>
      <c r="AC188" s="15">
        <f t="shared" si="124"/>
        <v>21208.597886390045</v>
      </c>
      <c r="AD188" s="20">
        <f t="shared" si="125"/>
        <v>0.22928213931232483</v>
      </c>
      <c r="AE188" s="28"/>
      <c r="AF188" s="14">
        <f t="shared" si="181"/>
        <v>0</v>
      </c>
      <c r="AG188" s="14">
        <f t="shared" si="126"/>
        <v>21208.597886390045</v>
      </c>
      <c r="AH188" s="26">
        <f t="shared" si="127"/>
        <v>0.22928213931232483</v>
      </c>
      <c r="AI188" s="29">
        <f t="shared" si="132"/>
        <v>42945.82758631921</v>
      </c>
      <c r="AJ188" s="29">
        <f t="shared" si="133"/>
        <v>8159.7072414006498</v>
      </c>
      <c r="AK188" s="81">
        <f t="shared" si="134"/>
        <v>127286.12034491856</v>
      </c>
      <c r="AL188" s="28">
        <v>185</v>
      </c>
      <c r="AM188" s="14">
        <f t="shared" si="135"/>
        <v>162383.35368754127</v>
      </c>
      <c r="AN188" s="15">
        <f t="shared" si="141"/>
        <v>10</v>
      </c>
      <c r="AO188" s="15">
        <f t="shared" si="142"/>
        <v>1850</v>
      </c>
      <c r="AP188" s="15">
        <f t="shared" si="143"/>
        <v>162373.35368754127</v>
      </c>
      <c r="AQ188" s="15">
        <f t="shared" si="144"/>
        <v>947.17789651065743</v>
      </c>
      <c r="AR188" s="15">
        <f t="shared" si="162"/>
        <v>72670.531584051903</v>
      </c>
      <c r="AS188" s="15">
        <f t="shared" si="145"/>
        <v>163320.53158405193</v>
      </c>
      <c r="AT188" s="15">
        <f t="shared" si="128"/>
        <v>13455.901000969867</v>
      </c>
      <c r="AU188" s="85">
        <f t="shared" si="146"/>
        <v>149864.63058308206</v>
      </c>
      <c r="AV188" s="32">
        <f t="shared" si="129"/>
        <v>22578.510238163508</v>
      </c>
      <c r="AW188" s="36">
        <v>185</v>
      </c>
      <c r="AX188" s="14">
        <f t="shared" si="182"/>
        <v>145925.69700157194</v>
      </c>
      <c r="AY188" s="15">
        <f t="shared" si="147"/>
        <v>10</v>
      </c>
      <c r="AZ188" s="14">
        <f t="shared" si="148"/>
        <v>1850</v>
      </c>
      <c r="BA188" s="14">
        <f t="shared" si="149"/>
        <v>145915.69700157194</v>
      </c>
      <c r="BB188" s="15">
        <f t="shared" si="136"/>
        <v>851.17489917583634</v>
      </c>
      <c r="BC188" s="14">
        <f t="shared" si="150"/>
        <v>67877.714527894394</v>
      </c>
      <c r="BD188" s="14">
        <f t="shared" si="151"/>
        <v>146766.87190074779</v>
      </c>
      <c r="BE188" s="14">
        <f>BD188-$AX$184-SUM($N$185:N188)</f>
        <v>4128.5428060701524</v>
      </c>
      <c r="BF188" s="15">
        <f t="shared" si="137"/>
        <v>784.42313315332899</v>
      </c>
      <c r="BG188" s="34">
        <f t="shared" si="152"/>
        <v>145982.44876759447</v>
      </c>
      <c r="BH188" s="32">
        <f t="shared" si="130"/>
        <v>18696.328422675913</v>
      </c>
    </row>
    <row r="189" spans="1:60">
      <c r="A189" s="6"/>
      <c r="F189" s="59"/>
      <c r="G189" s="59"/>
      <c r="H189" s="58"/>
      <c r="I189" s="58"/>
      <c r="J189" s="6"/>
      <c r="K189" s="6"/>
      <c r="L189" s="65"/>
      <c r="M189" s="12">
        <v>186</v>
      </c>
      <c r="N189" s="15">
        <f t="shared" si="179"/>
        <v>500</v>
      </c>
      <c r="O189" s="15">
        <f t="shared" si="153"/>
        <v>93000</v>
      </c>
      <c r="P189" s="15">
        <f t="shared" si="131"/>
        <v>0</v>
      </c>
      <c r="Q189" s="15">
        <f t="shared" si="138"/>
        <v>0</v>
      </c>
      <c r="R189" s="14">
        <f t="shared" si="139"/>
        <v>135945.82758631921</v>
      </c>
      <c r="S189" s="15">
        <f t="shared" si="154"/>
        <v>793.01732758686205</v>
      </c>
      <c r="T189" s="15">
        <f t="shared" si="140"/>
        <v>64947.442800296201</v>
      </c>
      <c r="U189" s="15">
        <f t="shared" si="155"/>
        <v>136738.84491390607</v>
      </c>
      <c r="V189" s="15">
        <f t="shared" si="180"/>
        <v>10</v>
      </c>
      <c r="W189" s="15">
        <f t="shared" si="156"/>
        <v>1860</v>
      </c>
      <c r="X189" s="15">
        <f t="shared" si="157"/>
        <v>11.394903742825505</v>
      </c>
      <c r="Y189" s="14">
        <f t="shared" si="158"/>
        <v>933.23289833282695</v>
      </c>
      <c r="Z189" s="15">
        <f t="shared" si="159"/>
        <v>227.89807485651014</v>
      </c>
      <c r="AA189" s="14">
        <f t="shared" si="160"/>
        <v>18664.657966656556</v>
      </c>
      <c r="AB189" s="15">
        <f t="shared" si="161"/>
        <v>136489.55193530672</v>
      </c>
      <c r="AC189" s="15">
        <f t="shared" si="124"/>
        <v>21457.890864989382</v>
      </c>
      <c r="AD189" s="20">
        <f t="shared" si="125"/>
        <v>0.2307300093009611</v>
      </c>
      <c r="AE189" s="28"/>
      <c r="AF189" s="14">
        <f t="shared" si="181"/>
        <v>0</v>
      </c>
      <c r="AG189" s="14">
        <f t="shared" si="126"/>
        <v>21457.890864989382</v>
      </c>
      <c r="AH189" s="26">
        <f t="shared" si="127"/>
        <v>0.2307300093009611</v>
      </c>
      <c r="AI189" s="29">
        <f t="shared" si="132"/>
        <v>43489.551935306721</v>
      </c>
      <c r="AJ189" s="29">
        <f t="shared" si="133"/>
        <v>8263.014867708278</v>
      </c>
      <c r="AK189" s="81">
        <f t="shared" si="134"/>
        <v>128226.53706759844</v>
      </c>
      <c r="AL189" s="28">
        <v>186</v>
      </c>
      <c r="AM189" s="14">
        <f t="shared" si="135"/>
        <v>163820.53158405193</v>
      </c>
      <c r="AN189" s="15">
        <f t="shared" si="141"/>
        <v>10</v>
      </c>
      <c r="AO189" s="15">
        <f t="shared" si="142"/>
        <v>1860</v>
      </c>
      <c r="AP189" s="15">
        <f t="shared" si="143"/>
        <v>163810.53158405193</v>
      </c>
      <c r="AQ189" s="15">
        <f t="shared" si="144"/>
        <v>955.56143424030313</v>
      </c>
      <c r="AR189" s="15">
        <f t="shared" si="162"/>
        <v>73626.093018292202</v>
      </c>
      <c r="AS189" s="15">
        <f t="shared" si="145"/>
        <v>164766.09301829225</v>
      </c>
      <c r="AT189" s="15">
        <f t="shared" si="128"/>
        <v>13635.557673475527</v>
      </c>
      <c r="AU189" s="85">
        <f t="shared" si="146"/>
        <v>151130.53534481672</v>
      </c>
      <c r="AV189" s="32">
        <f t="shared" si="129"/>
        <v>22903.99827721827</v>
      </c>
      <c r="AW189" s="36">
        <v>186</v>
      </c>
      <c r="AX189" s="14">
        <f t="shared" si="182"/>
        <v>147266.87190074779</v>
      </c>
      <c r="AY189" s="15">
        <f t="shared" si="147"/>
        <v>10</v>
      </c>
      <c r="AZ189" s="14">
        <f t="shared" si="148"/>
        <v>1860</v>
      </c>
      <c r="BA189" s="14">
        <f t="shared" si="149"/>
        <v>147256.87190074779</v>
      </c>
      <c r="BB189" s="15">
        <f t="shared" si="136"/>
        <v>858.99841942102887</v>
      </c>
      <c r="BC189" s="14">
        <f t="shared" si="150"/>
        <v>68736.71294731542</v>
      </c>
      <c r="BD189" s="14">
        <f t="shared" si="151"/>
        <v>148115.87032016882</v>
      </c>
      <c r="BE189" s="14">
        <f>BD189-$AX$184-SUM($N$185:N189)</f>
        <v>4977.5412254911789</v>
      </c>
      <c r="BF189" s="15">
        <f t="shared" si="137"/>
        <v>945.73283284332399</v>
      </c>
      <c r="BG189" s="34">
        <f t="shared" si="152"/>
        <v>147170.1374873255</v>
      </c>
      <c r="BH189" s="32">
        <f t="shared" si="130"/>
        <v>18943.600419727052</v>
      </c>
    </row>
    <row r="190" spans="1:60">
      <c r="A190" s="6"/>
      <c r="F190" s="59"/>
      <c r="G190" s="59"/>
      <c r="H190" s="58"/>
      <c r="I190" s="58"/>
      <c r="J190" s="58"/>
      <c r="K190" s="58"/>
      <c r="L190" s="65"/>
      <c r="M190" s="12">
        <v>187</v>
      </c>
      <c r="N190" s="15">
        <f t="shared" si="179"/>
        <v>500</v>
      </c>
      <c r="O190" s="15">
        <f t="shared" si="153"/>
        <v>93500</v>
      </c>
      <c r="P190" s="15">
        <f t="shared" si="131"/>
        <v>0</v>
      </c>
      <c r="Q190" s="15">
        <f t="shared" si="138"/>
        <v>0</v>
      </c>
      <c r="R190" s="14">
        <f t="shared" si="139"/>
        <v>136989.55193530672</v>
      </c>
      <c r="S190" s="15">
        <f t="shared" si="154"/>
        <v>799.10571962262259</v>
      </c>
      <c r="T190" s="15">
        <f t="shared" si="140"/>
        <v>65746.548519918826</v>
      </c>
      <c r="U190" s="15">
        <f t="shared" si="155"/>
        <v>137788.65765492935</v>
      </c>
      <c r="V190" s="15">
        <f t="shared" si="180"/>
        <v>10</v>
      </c>
      <c r="W190" s="15">
        <f t="shared" si="156"/>
        <v>1870</v>
      </c>
      <c r="X190" s="15">
        <f t="shared" si="157"/>
        <v>11.48238813791078</v>
      </c>
      <c r="Y190" s="14">
        <f t="shared" si="158"/>
        <v>944.71528647073774</v>
      </c>
      <c r="Z190" s="15">
        <f t="shared" si="159"/>
        <v>229.64776275821561</v>
      </c>
      <c r="AA190" s="14">
        <f t="shared" si="160"/>
        <v>18894.305729414773</v>
      </c>
      <c r="AB190" s="15">
        <f t="shared" si="161"/>
        <v>137537.52750403323</v>
      </c>
      <c r="AC190" s="15">
        <f t="shared" si="124"/>
        <v>21709.021015885512</v>
      </c>
      <c r="AD190" s="20">
        <f t="shared" si="125"/>
        <v>0.23218204295064718</v>
      </c>
      <c r="AE190" s="28"/>
      <c r="AF190" s="14">
        <f t="shared" si="181"/>
        <v>0</v>
      </c>
      <c r="AG190" s="14">
        <f t="shared" si="126"/>
        <v>21709.021015885512</v>
      </c>
      <c r="AH190" s="26">
        <f t="shared" si="127"/>
        <v>0.23218204295064718</v>
      </c>
      <c r="AI190" s="29">
        <f t="shared" si="132"/>
        <v>44037.527504033234</v>
      </c>
      <c r="AJ190" s="29">
        <f t="shared" si="133"/>
        <v>8367.1302257663137</v>
      </c>
      <c r="AK190" s="81">
        <f t="shared" si="134"/>
        <v>129170.39727826692</v>
      </c>
      <c r="AL190" s="28">
        <v>187</v>
      </c>
      <c r="AM190" s="14">
        <f t="shared" si="135"/>
        <v>165266.09301829225</v>
      </c>
      <c r="AN190" s="15">
        <f t="shared" si="141"/>
        <v>10</v>
      </c>
      <c r="AO190" s="15">
        <f t="shared" si="142"/>
        <v>1870</v>
      </c>
      <c r="AP190" s="15">
        <f t="shared" si="143"/>
        <v>165256.09301829225</v>
      </c>
      <c r="AQ190" s="15">
        <f t="shared" si="144"/>
        <v>963.99387594003827</v>
      </c>
      <c r="AR190" s="15">
        <f t="shared" si="162"/>
        <v>74590.086894232241</v>
      </c>
      <c r="AS190" s="15">
        <f t="shared" si="145"/>
        <v>166220.08689423228</v>
      </c>
      <c r="AT190" s="15">
        <f t="shared" si="128"/>
        <v>13816.816509904134</v>
      </c>
      <c r="AU190" s="85">
        <f t="shared" si="146"/>
        <v>152403.27038432815</v>
      </c>
      <c r="AV190" s="32">
        <f t="shared" si="129"/>
        <v>23232.873106061234</v>
      </c>
      <c r="AW190" s="36">
        <v>187</v>
      </c>
      <c r="AX190" s="14">
        <f t="shared" si="182"/>
        <v>148615.87032016882</v>
      </c>
      <c r="AY190" s="15">
        <f t="shared" si="147"/>
        <v>10</v>
      </c>
      <c r="AZ190" s="14">
        <f t="shared" si="148"/>
        <v>1870</v>
      </c>
      <c r="BA190" s="14">
        <f t="shared" si="149"/>
        <v>148605.87032016882</v>
      </c>
      <c r="BB190" s="15">
        <f t="shared" si="136"/>
        <v>866.86757686765156</v>
      </c>
      <c r="BC190" s="14">
        <f t="shared" si="150"/>
        <v>69603.580524183068</v>
      </c>
      <c r="BD190" s="14">
        <f t="shared" si="151"/>
        <v>149472.73789703648</v>
      </c>
      <c r="BE190" s="14">
        <f>BD190-$AX$184-SUM($N$185:N190)</f>
        <v>5834.4088023588411</v>
      </c>
      <c r="BF190" s="15">
        <f t="shared" si="137"/>
        <v>1108.5376724481798</v>
      </c>
      <c r="BG190" s="34">
        <f t="shared" si="152"/>
        <v>148364.2002245883</v>
      </c>
      <c r="BH190" s="32">
        <f t="shared" si="130"/>
        <v>19193.80294632139</v>
      </c>
    </row>
    <row r="191" spans="1:60">
      <c r="A191" s="6"/>
      <c r="F191" s="59"/>
      <c r="G191" s="59"/>
      <c r="H191" s="58"/>
      <c r="I191" s="58"/>
      <c r="J191" s="58"/>
      <c r="K191" s="58"/>
      <c r="L191" s="65"/>
      <c r="M191" s="12">
        <v>188</v>
      </c>
      <c r="N191" s="15">
        <f t="shared" si="179"/>
        <v>500</v>
      </c>
      <c r="O191" s="15">
        <f t="shared" si="153"/>
        <v>94000</v>
      </c>
      <c r="P191" s="15">
        <f t="shared" si="131"/>
        <v>0</v>
      </c>
      <c r="Q191" s="15">
        <f t="shared" si="138"/>
        <v>0</v>
      </c>
      <c r="R191" s="14">
        <f t="shared" si="139"/>
        <v>138037.52750403323</v>
      </c>
      <c r="S191" s="15">
        <f t="shared" si="154"/>
        <v>805.21891044019401</v>
      </c>
      <c r="T191" s="15">
        <f t="shared" si="140"/>
        <v>66551.767430359017</v>
      </c>
      <c r="U191" s="15">
        <f t="shared" si="155"/>
        <v>138842.74641447343</v>
      </c>
      <c r="V191" s="15">
        <f t="shared" si="180"/>
        <v>10</v>
      </c>
      <c r="W191" s="15">
        <f t="shared" si="156"/>
        <v>1880</v>
      </c>
      <c r="X191" s="15">
        <f t="shared" si="157"/>
        <v>11.570228867872785</v>
      </c>
      <c r="Y191" s="14">
        <f t="shared" si="158"/>
        <v>956.28551533861048</v>
      </c>
      <c r="Z191" s="15">
        <f t="shared" si="159"/>
        <v>231.40457735745574</v>
      </c>
      <c r="AA191" s="14">
        <f t="shared" si="160"/>
        <v>19125.710306772227</v>
      </c>
      <c r="AB191" s="15">
        <f t="shared" si="161"/>
        <v>138589.77160824809</v>
      </c>
      <c r="AC191" s="15">
        <f t="shared" si="124"/>
        <v>21961.995822110839</v>
      </c>
      <c r="AD191" s="20">
        <f t="shared" si="125"/>
        <v>0.23363825342671105</v>
      </c>
      <c r="AE191" s="28"/>
      <c r="AF191" s="14">
        <f t="shared" si="181"/>
        <v>0</v>
      </c>
      <c r="AG191" s="14">
        <f t="shared" si="126"/>
        <v>21961.995822110839</v>
      </c>
      <c r="AH191" s="26">
        <f t="shared" si="127"/>
        <v>0.23363825342671105</v>
      </c>
      <c r="AI191" s="29">
        <f t="shared" si="132"/>
        <v>44589.771608248091</v>
      </c>
      <c r="AJ191" s="29">
        <f t="shared" si="133"/>
        <v>8472.056605567137</v>
      </c>
      <c r="AK191" s="81">
        <f t="shared" si="134"/>
        <v>130117.71500268095</v>
      </c>
      <c r="AL191" s="28">
        <v>188</v>
      </c>
      <c r="AM191" s="14">
        <f t="shared" si="135"/>
        <v>166720.08689423228</v>
      </c>
      <c r="AN191" s="15">
        <f t="shared" si="141"/>
        <v>10</v>
      </c>
      <c r="AO191" s="15">
        <f t="shared" si="142"/>
        <v>1880</v>
      </c>
      <c r="AP191" s="15">
        <f t="shared" si="143"/>
        <v>166710.08689423228</v>
      </c>
      <c r="AQ191" s="15">
        <f t="shared" si="144"/>
        <v>972.47550688302181</v>
      </c>
      <c r="AR191" s="15">
        <f t="shared" si="162"/>
        <v>75562.562401115269</v>
      </c>
      <c r="AS191" s="15">
        <f t="shared" si="145"/>
        <v>167682.56240111531</v>
      </c>
      <c r="AT191" s="15">
        <f t="shared" si="128"/>
        <v>13999.686856211909</v>
      </c>
      <c r="AU191" s="85">
        <f t="shared" si="146"/>
        <v>153682.87554490339</v>
      </c>
      <c r="AV191" s="32">
        <f t="shared" si="129"/>
        <v>23565.160542222438</v>
      </c>
      <c r="AW191" s="36">
        <v>188</v>
      </c>
      <c r="AX191" s="14">
        <f t="shared" si="182"/>
        <v>149972.73789703648</v>
      </c>
      <c r="AY191" s="15">
        <f t="shared" si="147"/>
        <v>10</v>
      </c>
      <c r="AZ191" s="14">
        <f t="shared" si="148"/>
        <v>1880</v>
      </c>
      <c r="BA191" s="14">
        <f t="shared" si="149"/>
        <v>149962.73789703648</v>
      </c>
      <c r="BB191" s="15">
        <f t="shared" si="136"/>
        <v>874.78263773271283</v>
      </c>
      <c r="BC191" s="14">
        <f t="shared" si="150"/>
        <v>70478.363161915782</v>
      </c>
      <c r="BD191" s="14">
        <f t="shared" si="151"/>
        <v>150837.5205347692</v>
      </c>
      <c r="BE191" s="14">
        <f>BD191-$AX$184-SUM($N$185:N191)</f>
        <v>6699.1914400915557</v>
      </c>
      <c r="BF191" s="15">
        <f t="shared" si="137"/>
        <v>1272.8463736173956</v>
      </c>
      <c r="BG191" s="34">
        <f t="shared" si="152"/>
        <v>149564.67416115181</v>
      </c>
      <c r="BH191" s="32">
        <f t="shared" si="130"/>
        <v>19446.959158470854</v>
      </c>
    </row>
    <row r="192" spans="1:60">
      <c r="A192" s="6"/>
      <c r="F192" s="59"/>
      <c r="G192" s="59"/>
      <c r="H192" s="58"/>
      <c r="I192" s="58"/>
      <c r="J192" s="58"/>
      <c r="K192" s="58"/>
      <c r="L192" s="65"/>
      <c r="M192" s="12">
        <v>189</v>
      </c>
      <c r="N192" s="15">
        <f t="shared" si="179"/>
        <v>500</v>
      </c>
      <c r="O192" s="15">
        <f t="shared" si="153"/>
        <v>94500</v>
      </c>
      <c r="P192" s="15">
        <f t="shared" si="131"/>
        <v>0</v>
      </c>
      <c r="Q192" s="15">
        <f t="shared" si="138"/>
        <v>0</v>
      </c>
      <c r="R192" s="14">
        <f t="shared" si="139"/>
        <v>139089.77160824809</v>
      </c>
      <c r="S192" s="15">
        <f t="shared" si="154"/>
        <v>811.35700104811394</v>
      </c>
      <c r="T192" s="15">
        <f t="shared" si="140"/>
        <v>67363.124431407137</v>
      </c>
      <c r="U192" s="15">
        <f t="shared" si="155"/>
        <v>139901.1286092962</v>
      </c>
      <c r="V192" s="15">
        <f t="shared" si="180"/>
        <v>10</v>
      </c>
      <c r="W192" s="15">
        <f t="shared" si="156"/>
        <v>1890</v>
      </c>
      <c r="X192" s="15">
        <f t="shared" si="157"/>
        <v>11.658427384108016</v>
      </c>
      <c r="Y192" s="14">
        <f t="shared" si="158"/>
        <v>967.94394272271848</v>
      </c>
      <c r="Z192" s="15">
        <f t="shared" si="159"/>
        <v>233.16854768216035</v>
      </c>
      <c r="AA192" s="14">
        <f t="shared" si="160"/>
        <v>19358.878854454386</v>
      </c>
      <c r="AB192" s="15">
        <f t="shared" si="161"/>
        <v>139646.30163422992</v>
      </c>
      <c r="AC192" s="15">
        <f t="shared" si="124"/>
        <v>22216.822797177105</v>
      </c>
      <c r="AD192" s="20">
        <f t="shared" si="125"/>
        <v>0.23509865393838206</v>
      </c>
      <c r="AE192" s="28"/>
      <c r="AF192" s="14">
        <f t="shared" si="181"/>
        <v>0</v>
      </c>
      <c r="AG192" s="14">
        <f t="shared" si="126"/>
        <v>22216.822797177105</v>
      </c>
      <c r="AH192" s="26">
        <f t="shared" si="127"/>
        <v>0.23509865393838206</v>
      </c>
      <c r="AI192" s="29">
        <f t="shared" si="132"/>
        <v>45146.301634229923</v>
      </c>
      <c r="AJ192" s="29">
        <f t="shared" si="133"/>
        <v>8577.7973105036854</v>
      </c>
      <c r="AK192" s="81">
        <f t="shared" si="134"/>
        <v>131068.50432372624</v>
      </c>
      <c r="AL192" s="28">
        <v>189</v>
      </c>
      <c r="AM192" s="14">
        <f t="shared" si="135"/>
        <v>168182.56240111531</v>
      </c>
      <c r="AN192" s="15">
        <f t="shared" si="141"/>
        <v>10</v>
      </c>
      <c r="AO192" s="15">
        <f t="shared" si="142"/>
        <v>1890</v>
      </c>
      <c r="AP192" s="15">
        <f t="shared" si="143"/>
        <v>168172.56240111531</v>
      </c>
      <c r="AQ192" s="15">
        <f t="shared" si="144"/>
        <v>981.00661400650608</v>
      </c>
      <c r="AR192" s="15">
        <f t="shared" si="162"/>
        <v>76543.569015121771</v>
      </c>
      <c r="AS192" s="15">
        <f t="shared" si="145"/>
        <v>169153.56901512182</v>
      </c>
      <c r="AT192" s="15">
        <f t="shared" si="128"/>
        <v>14184.178112873145</v>
      </c>
      <c r="AU192" s="85">
        <f t="shared" si="146"/>
        <v>154969.39090224868</v>
      </c>
      <c r="AV192" s="32">
        <f t="shared" si="129"/>
        <v>23900.886578522433</v>
      </c>
      <c r="AW192" s="36">
        <v>189</v>
      </c>
      <c r="AX192" s="14">
        <f t="shared" si="182"/>
        <v>151337.5205347692</v>
      </c>
      <c r="AY192" s="15">
        <f t="shared" si="147"/>
        <v>10</v>
      </c>
      <c r="AZ192" s="14">
        <f t="shared" si="148"/>
        <v>1890</v>
      </c>
      <c r="BA192" s="14">
        <f t="shared" si="149"/>
        <v>151327.5205347692</v>
      </c>
      <c r="BB192" s="15">
        <f t="shared" si="136"/>
        <v>882.74386978615382</v>
      </c>
      <c r="BC192" s="14">
        <f t="shared" si="150"/>
        <v>71361.107031701933</v>
      </c>
      <c r="BD192" s="14">
        <f t="shared" si="151"/>
        <v>152210.26440455535</v>
      </c>
      <c r="BE192" s="14">
        <f>BD192-$AX$184-SUM($N$185:N192)</f>
        <v>7571.9353098777065</v>
      </c>
      <c r="BF192" s="15">
        <f t="shared" si="137"/>
        <v>1438.6677088767642</v>
      </c>
      <c r="BG192" s="34">
        <f t="shared" si="152"/>
        <v>150771.59669567857</v>
      </c>
      <c r="BH192" s="32">
        <f t="shared" si="130"/>
        <v>19703.092371952327</v>
      </c>
    </row>
    <row r="193" spans="1:60">
      <c r="A193" s="6"/>
      <c r="F193" s="59"/>
      <c r="G193" s="59"/>
      <c r="H193" s="58"/>
      <c r="I193" s="58"/>
      <c r="J193" s="58"/>
      <c r="K193" s="58"/>
      <c r="L193" s="65"/>
      <c r="M193" s="12">
        <v>190</v>
      </c>
      <c r="N193" s="15">
        <f t="shared" si="179"/>
        <v>500</v>
      </c>
      <c r="O193" s="15">
        <f t="shared" si="153"/>
        <v>95000</v>
      </c>
      <c r="P193" s="15">
        <f t="shared" si="131"/>
        <v>0</v>
      </c>
      <c r="Q193" s="15">
        <f t="shared" si="138"/>
        <v>0</v>
      </c>
      <c r="R193" s="14">
        <f t="shared" si="139"/>
        <v>140146.30163422992</v>
      </c>
      <c r="S193" s="15">
        <f t="shared" si="154"/>
        <v>817.52009286634132</v>
      </c>
      <c r="T193" s="15">
        <f t="shared" si="140"/>
        <v>68180.644524273477</v>
      </c>
      <c r="U193" s="15">
        <f t="shared" si="155"/>
        <v>140963.82172709628</v>
      </c>
      <c r="V193" s="15">
        <f t="shared" si="180"/>
        <v>10</v>
      </c>
      <c r="W193" s="15">
        <f t="shared" si="156"/>
        <v>1900</v>
      </c>
      <c r="X193" s="15">
        <f t="shared" si="157"/>
        <v>11.74698514392469</v>
      </c>
      <c r="Y193" s="14">
        <f t="shared" si="158"/>
        <v>979.69092786664316</v>
      </c>
      <c r="Z193" s="15">
        <f t="shared" si="159"/>
        <v>234.93970287849382</v>
      </c>
      <c r="AA193" s="14">
        <f t="shared" si="160"/>
        <v>19593.818557332881</v>
      </c>
      <c r="AB193" s="15">
        <f t="shared" si="161"/>
        <v>140707.13503907385</v>
      </c>
      <c r="AC193" s="15">
        <f t="shared" si="124"/>
        <v>22473.509485199524</v>
      </c>
      <c r="AD193" s="20">
        <f t="shared" si="125"/>
        <v>0.23656325773894235</v>
      </c>
      <c r="AE193" s="28"/>
      <c r="AF193" s="14">
        <f t="shared" si="181"/>
        <v>0</v>
      </c>
      <c r="AG193" s="14">
        <f t="shared" si="126"/>
        <v>22473.509485199524</v>
      </c>
      <c r="AH193" s="26">
        <f t="shared" si="127"/>
        <v>0.23656325773894235</v>
      </c>
      <c r="AI193" s="29">
        <f t="shared" si="132"/>
        <v>45707.135039073852</v>
      </c>
      <c r="AJ193" s="29">
        <f t="shared" si="133"/>
        <v>8684.355657424032</v>
      </c>
      <c r="AK193" s="81">
        <f t="shared" si="134"/>
        <v>132022.77938164983</v>
      </c>
      <c r="AL193" s="28">
        <v>190</v>
      </c>
      <c r="AM193" s="14">
        <f t="shared" si="135"/>
        <v>169653.56901512182</v>
      </c>
      <c r="AN193" s="15">
        <f t="shared" si="141"/>
        <v>10</v>
      </c>
      <c r="AO193" s="15">
        <f t="shared" si="142"/>
        <v>1900</v>
      </c>
      <c r="AP193" s="15">
        <f t="shared" si="143"/>
        <v>169643.56901512182</v>
      </c>
      <c r="AQ193" s="15">
        <f t="shared" si="144"/>
        <v>989.58748592154404</v>
      </c>
      <c r="AR193" s="15">
        <f t="shared" si="162"/>
        <v>77533.156501043311</v>
      </c>
      <c r="AS193" s="15">
        <f t="shared" si="145"/>
        <v>170633.15650104336</v>
      </c>
      <c r="AT193" s="15">
        <f t="shared" si="128"/>
        <v>14370.299735198238</v>
      </c>
      <c r="AU193" s="85">
        <f t="shared" si="146"/>
        <v>156262.85676584512</v>
      </c>
      <c r="AV193" s="32">
        <f t="shared" si="129"/>
        <v>24240.077384195291</v>
      </c>
      <c r="AW193" s="36">
        <v>190</v>
      </c>
      <c r="AX193" s="14">
        <f t="shared" si="182"/>
        <v>152710.26440455535</v>
      </c>
      <c r="AY193" s="15">
        <f t="shared" si="147"/>
        <v>10</v>
      </c>
      <c r="AZ193" s="14">
        <f t="shared" si="148"/>
        <v>1900</v>
      </c>
      <c r="BA193" s="14">
        <f t="shared" si="149"/>
        <v>152700.26440455535</v>
      </c>
      <c r="BB193" s="15">
        <f t="shared" si="136"/>
        <v>890.75154235990624</v>
      </c>
      <c r="BC193" s="14">
        <f t="shared" si="150"/>
        <v>72251.858574061844</v>
      </c>
      <c r="BD193" s="14">
        <f t="shared" si="151"/>
        <v>153591.01594691526</v>
      </c>
      <c r="BE193" s="14">
        <f>BD193-$AX$184-SUM($N$185:N193)</f>
        <v>8452.6868522376171</v>
      </c>
      <c r="BF193" s="15">
        <f t="shared" si="137"/>
        <v>1606.0105019251473</v>
      </c>
      <c r="BG193" s="34">
        <f t="shared" si="152"/>
        <v>151985.00544499012</v>
      </c>
      <c r="BH193" s="32">
        <f t="shared" si="130"/>
        <v>19962.226063340291</v>
      </c>
    </row>
    <row r="194" spans="1:60">
      <c r="A194" s="6"/>
      <c r="F194" s="59"/>
      <c r="G194" s="59"/>
      <c r="H194" s="58"/>
      <c r="I194" s="58"/>
      <c r="J194" s="58"/>
      <c r="K194" s="58"/>
      <c r="L194" s="65"/>
      <c r="M194" s="12">
        <v>191</v>
      </c>
      <c r="N194" s="15">
        <f t="shared" si="179"/>
        <v>500</v>
      </c>
      <c r="O194" s="15">
        <f t="shared" si="153"/>
        <v>95500</v>
      </c>
      <c r="P194" s="15">
        <f t="shared" si="131"/>
        <v>0</v>
      </c>
      <c r="Q194" s="15">
        <f t="shared" si="138"/>
        <v>0</v>
      </c>
      <c r="R194" s="14">
        <f t="shared" si="139"/>
        <v>141207.13503907385</v>
      </c>
      <c r="S194" s="15">
        <f t="shared" si="154"/>
        <v>823.70828772793084</v>
      </c>
      <c r="T194" s="15">
        <f t="shared" si="140"/>
        <v>69004.352812001409</v>
      </c>
      <c r="U194" s="15">
        <f t="shared" si="155"/>
        <v>142030.84332680178</v>
      </c>
      <c r="V194" s="15">
        <f t="shared" si="180"/>
        <v>10</v>
      </c>
      <c r="W194" s="15">
        <f t="shared" si="156"/>
        <v>1910</v>
      </c>
      <c r="X194" s="15">
        <f t="shared" si="157"/>
        <v>11.835903610566815</v>
      </c>
      <c r="Y194" s="14">
        <f t="shared" si="158"/>
        <v>991.52683147720995</v>
      </c>
      <c r="Z194" s="15">
        <f t="shared" si="159"/>
        <v>236.71807221133633</v>
      </c>
      <c r="AA194" s="14">
        <f t="shared" si="160"/>
        <v>19830.536629544218</v>
      </c>
      <c r="AB194" s="15">
        <f t="shared" si="161"/>
        <v>141772.28935097987</v>
      </c>
      <c r="AC194" s="15">
        <f t="shared" si="124"/>
        <v>22732.063461021429</v>
      </c>
      <c r="AD194" s="20">
        <f t="shared" si="125"/>
        <v>0.23803207812587884</v>
      </c>
      <c r="AE194" s="28"/>
      <c r="AF194" s="14">
        <f t="shared" si="181"/>
        <v>0</v>
      </c>
      <c r="AG194" s="14">
        <f t="shared" si="126"/>
        <v>22732.063461021429</v>
      </c>
      <c r="AH194" s="26">
        <f t="shared" si="127"/>
        <v>0.23803207812587884</v>
      </c>
      <c r="AI194" s="29">
        <f t="shared" si="132"/>
        <v>46272.289350979874</v>
      </c>
      <c r="AJ194" s="29">
        <f t="shared" si="133"/>
        <v>8791.7349766861753</v>
      </c>
      <c r="AK194" s="81">
        <f t="shared" si="134"/>
        <v>132980.55437429369</v>
      </c>
      <c r="AL194" s="28">
        <v>191</v>
      </c>
      <c r="AM194" s="14">
        <f t="shared" si="135"/>
        <v>171133.15650104336</v>
      </c>
      <c r="AN194" s="15">
        <f t="shared" si="141"/>
        <v>10</v>
      </c>
      <c r="AO194" s="15">
        <f t="shared" si="142"/>
        <v>1910</v>
      </c>
      <c r="AP194" s="15">
        <f t="shared" si="143"/>
        <v>171123.15650104336</v>
      </c>
      <c r="AQ194" s="15">
        <f t="shared" si="144"/>
        <v>998.21841292275303</v>
      </c>
      <c r="AR194" s="15">
        <f t="shared" si="162"/>
        <v>78531.374913966065</v>
      </c>
      <c r="AS194" s="15">
        <f t="shared" si="145"/>
        <v>172121.37491396611</v>
      </c>
      <c r="AT194" s="15">
        <f t="shared" si="128"/>
        <v>14558.061233653561</v>
      </c>
      <c r="AU194" s="85">
        <f t="shared" si="146"/>
        <v>157563.31368031254</v>
      </c>
      <c r="AV194" s="32">
        <f t="shared" si="129"/>
        <v>24582.759306018852</v>
      </c>
      <c r="AW194" s="36">
        <v>191</v>
      </c>
      <c r="AX194" s="14">
        <f t="shared" si="182"/>
        <v>154091.01594691526</v>
      </c>
      <c r="AY194" s="15">
        <f t="shared" si="147"/>
        <v>10</v>
      </c>
      <c r="AZ194" s="14">
        <f t="shared" si="148"/>
        <v>1910</v>
      </c>
      <c r="BA194" s="14">
        <f t="shared" si="149"/>
        <v>154081.01594691526</v>
      </c>
      <c r="BB194" s="15">
        <f t="shared" si="136"/>
        <v>898.80592635700577</v>
      </c>
      <c r="BC194" s="14">
        <f t="shared" si="150"/>
        <v>73150.664500418847</v>
      </c>
      <c r="BD194" s="14">
        <f t="shared" si="151"/>
        <v>154979.82187327227</v>
      </c>
      <c r="BE194" s="14">
        <f>BD194-$AX$184-SUM($N$185:N194)</f>
        <v>9341.4927785946347</v>
      </c>
      <c r="BF194" s="15">
        <f t="shared" si="137"/>
        <v>1774.8836279329805</v>
      </c>
      <c r="BG194" s="34">
        <f t="shared" si="152"/>
        <v>153204.93824533929</v>
      </c>
      <c r="BH194" s="32">
        <f t="shared" si="130"/>
        <v>20224.383871045604</v>
      </c>
    </row>
    <row r="195" spans="1:60">
      <c r="A195" s="6"/>
      <c r="F195" s="59"/>
      <c r="G195" s="59"/>
      <c r="H195" s="58"/>
      <c r="I195" s="58"/>
      <c r="J195" s="58"/>
      <c r="K195" s="58"/>
      <c r="L195" s="65"/>
      <c r="M195" s="12">
        <v>192</v>
      </c>
      <c r="N195" s="15">
        <f t="shared" si="179"/>
        <v>500</v>
      </c>
      <c r="O195" s="15">
        <f t="shared" si="153"/>
        <v>96000</v>
      </c>
      <c r="P195" s="15">
        <f t="shared" si="131"/>
        <v>0</v>
      </c>
      <c r="Q195" s="15">
        <f t="shared" si="138"/>
        <v>0</v>
      </c>
      <c r="R195" s="14">
        <f t="shared" si="139"/>
        <v>142272.28935097987</v>
      </c>
      <c r="S195" s="15">
        <f t="shared" si="154"/>
        <v>829.92168788071604</v>
      </c>
      <c r="T195" s="15">
        <f t="shared" si="140"/>
        <v>69834.274499882129</v>
      </c>
      <c r="U195" s="15">
        <f t="shared" si="155"/>
        <v>143102.21103886058</v>
      </c>
      <c r="V195" s="15">
        <f t="shared" si="180"/>
        <v>10</v>
      </c>
      <c r="W195" s="15">
        <f t="shared" si="156"/>
        <v>1920</v>
      </c>
      <c r="X195" s="15">
        <f t="shared" si="157"/>
        <v>11.925184253238383</v>
      </c>
      <c r="Y195" s="14">
        <f t="shared" si="158"/>
        <v>1003.4520157304484</v>
      </c>
      <c r="Z195" s="15">
        <f t="shared" si="159"/>
        <v>238.50368506476764</v>
      </c>
      <c r="AA195" s="14">
        <f t="shared" si="160"/>
        <v>20069.040314608985</v>
      </c>
      <c r="AB195" s="15">
        <f t="shared" si="161"/>
        <v>142841.7821695426</v>
      </c>
      <c r="AC195" s="15">
        <f t="shared" si="124"/>
        <v>22992.492330339432</v>
      </c>
      <c r="AD195" s="20">
        <f t="shared" si="125"/>
        <v>0.23950512844103575</v>
      </c>
      <c r="AE195" s="28"/>
      <c r="AF195" s="14">
        <f t="shared" si="181"/>
        <v>0</v>
      </c>
      <c r="AG195" s="14">
        <f t="shared" si="126"/>
        <v>22992.492330339432</v>
      </c>
      <c r="AH195" s="26">
        <f t="shared" si="127"/>
        <v>0.23950512844103575</v>
      </c>
      <c r="AI195" s="29">
        <f t="shared" si="132"/>
        <v>46841.782169542596</v>
      </c>
      <c r="AJ195" s="29">
        <f t="shared" si="133"/>
        <v>8899.9386122130927</v>
      </c>
      <c r="AK195" s="81">
        <f t="shared" si="134"/>
        <v>133941.8435573295</v>
      </c>
      <c r="AL195" s="28">
        <v>192</v>
      </c>
      <c r="AM195" s="14">
        <f t="shared" si="135"/>
        <v>172621.37491396611</v>
      </c>
      <c r="AN195" s="15">
        <f t="shared" si="141"/>
        <v>10</v>
      </c>
      <c r="AO195" s="15">
        <f t="shared" si="142"/>
        <v>1920</v>
      </c>
      <c r="AP195" s="15">
        <f t="shared" si="143"/>
        <v>172611.37491396611</v>
      </c>
      <c r="AQ195" s="15">
        <f t="shared" si="144"/>
        <v>1006.8996869981357</v>
      </c>
      <c r="AR195" s="15">
        <f t="shared" si="162"/>
        <v>79538.2746009642</v>
      </c>
      <c r="AS195" s="15">
        <f t="shared" si="145"/>
        <v>173618.27460096424</v>
      </c>
      <c r="AT195" s="15">
        <f t="shared" si="128"/>
        <v>14747.472174183207</v>
      </c>
      <c r="AU195" s="85">
        <f t="shared" si="146"/>
        <v>158870.80242678104</v>
      </c>
      <c r="AV195" s="32">
        <f t="shared" si="129"/>
        <v>24928.958869451541</v>
      </c>
      <c r="AW195" s="36">
        <v>192</v>
      </c>
      <c r="AX195" s="14">
        <f t="shared" si="182"/>
        <v>155479.82187327227</v>
      </c>
      <c r="AY195" s="15">
        <f t="shared" si="147"/>
        <v>10</v>
      </c>
      <c r="AZ195" s="14">
        <f t="shared" si="148"/>
        <v>1920</v>
      </c>
      <c r="BA195" s="14">
        <f t="shared" si="149"/>
        <v>155469.82187327227</v>
      </c>
      <c r="BB195" s="15">
        <f t="shared" si="136"/>
        <v>906.90729426075495</v>
      </c>
      <c r="BC195" s="14">
        <f t="shared" si="150"/>
        <v>74057.571794679607</v>
      </c>
      <c r="BD195" s="14">
        <f t="shared" si="151"/>
        <v>156376.72916753302</v>
      </c>
      <c r="BE195" s="14">
        <f>BD195-$AX$184-SUM($N$185:N195)</f>
        <v>10238.40007285538</v>
      </c>
      <c r="BF195" s="15">
        <f t="shared" si="137"/>
        <v>1945.2960138425221</v>
      </c>
      <c r="BG195" s="34">
        <f t="shared" si="152"/>
        <v>154431.43315369051</v>
      </c>
      <c r="BH195" s="32">
        <f t="shared" si="130"/>
        <v>20489.589596361009</v>
      </c>
    </row>
    <row r="196" spans="1:60">
      <c r="A196" s="6"/>
      <c r="F196" s="59"/>
      <c r="G196" s="59"/>
      <c r="H196" s="58"/>
      <c r="I196" s="58"/>
      <c r="J196" s="58"/>
      <c r="K196" s="58"/>
      <c r="L196" s="65" t="s">
        <v>73</v>
      </c>
      <c r="M196" s="16">
        <v>193</v>
      </c>
      <c r="N196" s="17">
        <f t="shared" ref="N196:N207" si="183">$N$184*(1+$K$8)</f>
        <v>500</v>
      </c>
      <c r="O196" s="17">
        <f t="shared" si="153"/>
        <v>96500</v>
      </c>
      <c r="P196" s="17">
        <f t="shared" si="131"/>
        <v>0</v>
      </c>
      <c r="Q196" s="17">
        <f t="shared" si="138"/>
        <v>0</v>
      </c>
      <c r="R196" s="17">
        <f t="shared" si="139"/>
        <v>143341.7821695426</v>
      </c>
      <c r="S196" s="17">
        <f t="shared" si="154"/>
        <v>836.16039598899852</v>
      </c>
      <c r="T196" s="17">
        <f t="shared" si="140"/>
        <v>70670.434895871134</v>
      </c>
      <c r="U196" s="17">
        <f t="shared" si="155"/>
        <v>144177.94256553159</v>
      </c>
      <c r="V196" s="17">
        <f t="shared" ref="V196:V206" si="184">$V$184*(1+$K$14)</f>
        <v>10</v>
      </c>
      <c r="W196" s="17">
        <f t="shared" si="156"/>
        <v>1930</v>
      </c>
      <c r="X196" s="17">
        <f t="shared" si="157"/>
        <v>12.014828547127633</v>
      </c>
      <c r="Y196" s="17">
        <f t="shared" si="158"/>
        <v>1015.466844277576</v>
      </c>
      <c r="Z196" s="17">
        <f t="shared" si="159"/>
        <v>240.29657094255265</v>
      </c>
      <c r="AA196" s="17">
        <f t="shared" si="160"/>
        <v>20309.336885551536</v>
      </c>
      <c r="AB196" s="17">
        <f t="shared" si="161"/>
        <v>143915.63116604189</v>
      </c>
      <c r="AC196" s="17">
        <f t="shared" ref="AC196:AC243" si="185">Q196+W196+Y196+AA196</f>
        <v>23254.803729829113</v>
      </c>
      <c r="AD196" s="19">
        <f t="shared" ref="AD196:AD243" si="186">AC196/O196</f>
        <v>0.240982422070768</v>
      </c>
      <c r="AE196" s="28"/>
      <c r="AF196" s="25">
        <f>AB196*$K$39</f>
        <v>0</v>
      </c>
      <c r="AG196" s="14">
        <f t="shared" ref="AG196:AG243" si="187">AC196+AF196</f>
        <v>23254.803729829113</v>
      </c>
      <c r="AH196" s="26">
        <f t="shared" ref="AH196:AH243" si="188">AG196/O196</f>
        <v>0.240982422070768</v>
      </c>
      <c r="AI196" s="29">
        <f t="shared" si="132"/>
        <v>47415.631166041887</v>
      </c>
      <c r="AJ196" s="29">
        <f t="shared" si="133"/>
        <v>9008.9699215479577</v>
      </c>
      <c r="AK196" s="81">
        <f t="shared" si="134"/>
        <v>134906.66124449394</v>
      </c>
      <c r="AL196" s="28">
        <v>193</v>
      </c>
      <c r="AM196" s="14">
        <f t="shared" si="135"/>
        <v>174118.27460096424</v>
      </c>
      <c r="AN196" s="15">
        <f t="shared" si="141"/>
        <v>10</v>
      </c>
      <c r="AO196" s="15">
        <f t="shared" si="142"/>
        <v>1930</v>
      </c>
      <c r="AP196" s="15">
        <f t="shared" si="143"/>
        <v>174108.27460096424</v>
      </c>
      <c r="AQ196" s="15">
        <f t="shared" si="144"/>
        <v>1015.6316018389581</v>
      </c>
      <c r="AR196" s="15">
        <f t="shared" si="162"/>
        <v>80553.906202803162</v>
      </c>
      <c r="AS196" s="15">
        <f t="shared" si="145"/>
        <v>175123.90620280319</v>
      </c>
      <c r="AT196" s="15">
        <f t="shared" ref="AT196:AT243" si="189">IF((AS196-O196)&gt;0,$AT$2*(AS196-O196),0)</f>
        <v>14938.542178532607</v>
      </c>
      <c r="AU196" s="85">
        <f t="shared" si="146"/>
        <v>160185.36402427059</v>
      </c>
      <c r="AV196" s="17">
        <f t="shared" ref="AV196:AV243" si="190">AU196-AK196</f>
        <v>25278.70277977665</v>
      </c>
      <c r="AW196" s="36">
        <v>193</v>
      </c>
      <c r="AX196" s="25">
        <f>N196+BD195-BF195</f>
        <v>154931.43315369051</v>
      </c>
      <c r="AY196" s="15">
        <f t="shared" si="147"/>
        <v>10</v>
      </c>
      <c r="AZ196" s="14">
        <f t="shared" si="148"/>
        <v>1930</v>
      </c>
      <c r="BA196" s="14">
        <f t="shared" si="149"/>
        <v>154921.43315369051</v>
      </c>
      <c r="BB196" s="15">
        <f t="shared" si="136"/>
        <v>903.70836006319462</v>
      </c>
      <c r="BC196" s="14">
        <f t="shared" si="150"/>
        <v>74961.280154742795</v>
      </c>
      <c r="BD196" s="14">
        <f t="shared" si="151"/>
        <v>155825.14151375371</v>
      </c>
      <c r="BE196" s="25">
        <f>BD196-AX196</f>
        <v>893.70836006320314</v>
      </c>
      <c r="BF196" s="15">
        <f t="shared" si="137"/>
        <v>169.8045884120086</v>
      </c>
      <c r="BG196" s="34">
        <f t="shared" si="152"/>
        <v>155655.33692534169</v>
      </c>
      <c r="BH196" s="32">
        <f t="shared" ref="BH196:BH259" si="191">BG196-AK196</f>
        <v>20748.675680847751</v>
      </c>
    </row>
    <row r="197" spans="1:60">
      <c r="A197" s="6"/>
      <c r="F197" s="59"/>
      <c r="G197" s="59"/>
      <c r="H197" s="58"/>
      <c r="I197" s="58"/>
      <c r="J197" s="58"/>
      <c r="K197" s="58"/>
      <c r="L197" s="65"/>
      <c r="M197" s="12">
        <v>194</v>
      </c>
      <c r="N197" s="15">
        <f t="shared" si="183"/>
        <v>500</v>
      </c>
      <c r="O197" s="15">
        <f t="shared" si="153"/>
        <v>97000</v>
      </c>
      <c r="P197" s="15">
        <f t="shared" ref="P197:P243" si="192">N197*$K$15</f>
        <v>0</v>
      </c>
      <c r="Q197" s="15">
        <f t="shared" si="138"/>
        <v>0</v>
      </c>
      <c r="R197" s="14">
        <f t="shared" si="139"/>
        <v>144415.63116604189</v>
      </c>
      <c r="S197" s="15">
        <f t="shared" si="154"/>
        <v>842.42451513524441</v>
      </c>
      <c r="T197" s="15">
        <f t="shared" si="140"/>
        <v>71512.859411006386</v>
      </c>
      <c r="U197" s="15">
        <f t="shared" si="155"/>
        <v>145258.05568117712</v>
      </c>
      <c r="V197" s="15">
        <f t="shared" si="184"/>
        <v>10</v>
      </c>
      <c r="W197" s="15">
        <f t="shared" si="156"/>
        <v>1940</v>
      </c>
      <c r="X197" s="15">
        <f t="shared" si="157"/>
        <v>12.104837973431428</v>
      </c>
      <c r="Y197" s="14">
        <f t="shared" si="158"/>
        <v>1027.5716822510074</v>
      </c>
      <c r="Z197" s="15">
        <f t="shared" si="159"/>
        <v>242.09675946862856</v>
      </c>
      <c r="AA197" s="14">
        <f t="shared" si="160"/>
        <v>20551.433645020166</v>
      </c>
      <c r="AB197" s="15">
        <f t="shared" si="161"/>
        <v>144993.85408373506</v>
      </c>
      <c r="AC197" s="15">
        <f t="shared" si="185"/>
        <v>23519.005327271174</v>
      </c>
      <c r="AD197" s="20">
        <f t="shared" si="186"/>
        <v>0.24246397244609458</v>
      </c>
      <c r="AE197" s="28"/>
      <c r="AF197" s="14">
        <f t="shared" ref="AF197:AF207" si="193">AB197*$K$39</f>
        <v>0</v>
      </c>
      <c r="AG197" s="14">
        <f t="shared" si="187"/>
        <v>23519.005327271174</v>
      </c>
      <c r="AH197" s="26">
        <f t="shared" si="188"/>
        <v>0.24246397244609458</v>
      </c>
      <c r="AI197" s="29">
        <f t="shared" ref="AI197:AI243" si="194">IF(AB197-O197-AF197&lt;0,0,AB197-O197-AF197)</f>
        <v>47993.854083735059</v>
      </c>
      <c r="AJ197" s="29">
        <f t="shared" ref="AJ197:AJ243" si="195">AI197*$AJ$2</f>
        <v>9118.8322759096609</v>
      </c>
      <c r="AK197" s="81">
        <f t="shared" ref="AK197:AK243" si="196">AB197-AF197-AJ197</f>
        <v>135875.0218078254</v>
      </c>
      <c r="AL197" s="28">
        <v>194</v>
      </c>
      <c r="AM197" s="14">
        <f t="shared" ref="AM197:AM243" si="197">N197+AS196</f>
        <v>175623.90620280319</v>
      </c>
      <c r="AN197" s="15">
        <f t="shared" si="141"/>
        <v>10</v>
      </c>
      <c r="AO197" s="15">
        <f t="shared" si="142"/>
        <v>1940</v>
      </c>
      <c r="AP197" s="15">
        <f t="shared" si="143"/>
        <v>175613.90620280319</v>
      </c>
      <c r="AQ197" s="15">
        <f t="shared" si="144"/>
        <v>1024.4144528496854</v>
      </c>
      <c r="AR197" s="15">
        <f t="shared" si="162"/>
        <v>81578.320655652846</v>
      </c>
      <c r="AS197" s="15">
        <f t="shared" si="145"/>
        <v>176638.32065565287</v>
      </c>
      <c r="AT197" s="15">
        <f t="shared" si="189"/>
        <v>15131.280924574046</v>
      </c>
      <c r="AU197" s="85">
        <f t="shared" si="146"/>
        <v>161507.03973107884</v>
      </c>
      <c r="AV197" s="32">
        <f t="shared" si="190"/>
        <v>25632.017923253443</v>
      </c>
      <c r="AW197" s="36">
        <v>194</v>
      </c>
      <c r="AX197" s="14">
        <f t="shared" ref="AX197:AX207" si="198">N197+BD196</f>
        <v>156325.14151375371</v>
      </c>
      <c r="AY197" s="15">
        <f t="shared" si="147"/>
        <v>10</v>
      </c>
      <c r="AZ197" s="14">
        <f t="shared" si="148"/>
        <v>1940</v>
      </c>
      <c r="BA197" s="14">
        <f t="shared" si="149"/>
        <v>156315.14151375371</v>
      </c>
      <c r="BB197" s="15">
        <f t="shared" ref="BB197:BB243" si="199">BA197*$K$9/12</f>
        <v>911.83832549689669</v>
      </c>
      <c r="BC197" s="14">
        <f t="shared" si="150"/>
        <v>75873.118480239689</v>
      </c>
      <c r="BD197" s="14">
        <f t="shared" si="151"/>
        <v>157226.97983925062</v>
      </c>
      <c r="BE197" s="87">
        <f>BD197-AX196-N197</f>
        <v>1795.5466855601117</v>
      </c>
      <c r="BF197" s="15">
        <f t="shared" ref="BF197:BF243" si="200">IF(BE197&gt;0,BE197*$BF$2,0)</f>
        <v>341.15387025642121</v>
      </c>
      <c r="BG197" s="34">
        <f t="shared" si="152"/>
        <v>156885.82596899421</v>
      </c>
      <c r="BH197" s="32">
        <f t="shared" si="191"/>
        <v>21010.80416116881</v>
      </c>
    </row>
    <row r="198" spans="1:60">
      <c r="A198" s="6"/>
      <c r="F198" s="59"/>
      <c r="G198" s="59"/>
      <c r="H198" s="58"/>
      <c r="I198" s="58"/>
      <c r="J198" s="58"/>
      <c r="K198" s="58"/>
      <c r="L198" s="65"/>
      <c r="M198" s="12">
        <v>195</v>
      </c>
      <c r="N198" s="15">
        <f t="shared" si="183"/>
        <v>500</v>
      </c>
      <c r="O198" s="15">
        <f t="shared" si="153"/>
        <v>97500</v>
      </c>
      <c r="P198" s="15">
        <f t="shared" si="192"/>
        <v>0</v>
      </c>
      <c r="Q198" s="15">
        <f t="shared" ref="Q198:Q243" si="201">P198+Q197</f>
        <v>0</v>
      </c>
      <c r="R198" s="14">
        <f t="shared" ref="R198:R243" si="202">AB197+N198-P198</f>
        <v>145493.85408373506</v>
      </c>
      <c r="S198" s="15">
        <f t="shared" si="154"/>
        <v>848.71414882178794</v>
      </c>
      <c r="T198" s="15">
        <f t="shared" ref="T198:T243" si="203">S198+T197</f>
        <v>72361.573559828175</v>
      </c>
      <c r="U198" s="15">
        <f t="shared" si="155"/>
        <v>146342.56823255683</v>
      </c>
      <c r="V198" s="15">
        <f t="shared" si="184"/>
        <v>10</v>
      </c>
      <c r="W198" s="15">
        <f t="shared" si="156"/>
        <v>1950</v>
      </c>
      <c r="X198" s="15">
        <f t="shared" si="157"/>
        <v>12.195214019379735</v>
      </c>
      <c r="Y198" s="14">
        <f t="shared" si="158"/>
        <v>1039.7668962703872</v>
      </c>
      <c r="Z198" s="15">
        <f t="shared" si="159"/>
        <v>243.90428038759475</v>
      </c>
      <c r="AA198" s="14">
        <f t="shared" si="160"/>
        <v>20795.337925407763</v>
      </c>
      <c r="AB198" s="15">
        <f t="shared" si="161"/>
        <v>146076.46873814985</v>
      </c>
      <c r="AC198" s="15">
        <f t="shared" si="185"/>
        <v>23785.104821678149</v>
      </c>
      <c r="AD198" s="20">
        <f t="shared" si="186"/>
        <v>0.2439497930428528</v>
      </c>
      <c r="AE198" s="28"/>
      <c r="AF198" s="14">
        <f t="shared" si="193"/>
        <v>0</v>
      </c>
      <c r="AG198" s="14">
        <f t="shared" si="187"/>
        <v>23785.104821678149</v>
      </c>
      <c r="AH198" s="26">
        <f t="shared" si="188"/>
        <v>0.2439497930428528</v>
      </c>
      <c r="AI198" s="29">
        <f t="shared" si="194"/>
        <v>48576.468738149852</v>
      </c>
      <c r="AJ198" s="29">
        <f t="shared" si="195"/>
        <v>9229.5290602484711</v>
      </c>
      <c r="AK198" s="81">
        <f t="shared" si="196"/>
        <v>136846.93967790139</v>
      </c>
      <c r="AL198" s="28">
        <v>195</v>
      </c>
      <c r="AM198" s="14">
        <f t="shared" si="197"/>
        <v>177138.32065565287</v>
      </c>
      <c r="AN198" s="15">
        <f t="shared" ref="AN198:AN243" si="204">N198*$K$10</f>
        <v>10</v>
      </c>
      <c r="AO198" s="15">
        <f t="shared" ref="AO198:AO243" si="205">AN198+AO197</f>
        <v>1950</v>
      </c>
      <c r="AP198" s="15">
        <f t="shared" ref="AP198:AP243" si="206">AM198-AN198</f>
        <v>177128.32065565287</v>
      </c>
      <c r="AQ198" s="15">
        <f t="shared" ref="AQ198:AQ243" si="207">AP198*$K$9/12</f>
        <v>1033.2485371579753</v>
      </c>
      <c r="AR198" s="15">
        <f t="shared" si="162"/>
        <v>82611.569192810828</v>
      </c>
      <c r="AS198" s="15">
        <f t="shared" ref="AS198:AS243" si="208">AP198+AQ198</f>
        <v>178161.56919281086</v>
      </c>
      <c r="AT198" s="15">
        <f t="shared" si="189"/>
        <v>15325.698146634062</v>
      </c>
      <c r="AU198" s="85">
        <f t="shared" ref="AU198:AU243" si="209">AS198-AT198</f>
        <v>162835.87104617679</v>
      </c>
      <c r="AV198" s="32">
        <f t="shared" si="190"/>
        <v>25988.9313682754</v>
      </c>
      <c r="AW198" s="36">
        <v>195</v>
      </c>
      <c r="AX198" s="14">
        <f t="shared" si="198"/>
        <v>157726.97983925062</v>
      </c>
      <c r="AY198" s="15">
        <f t="shared" ref="AY198:AY243" si="210">N198*$K$10</f>
        <v>10</v>
      </c>
      <c r="AZ198" s="14">
        <f t="shared" ref="AZ198:AZ243" si="211">AY198+AZ197</f>
        <v>1950</v>
      </c>
      <c r="BA198" s="14">
        <f t="shared" ref="BA198:BA243" si="212">AX198-AY198</f>
        <v>157716.97983925062</v>
      </c>
      <c r="BB198" s="15">
        <f t="shared" si="199"/>
        <v>920.01571572896194</v>
      </c>
      <c r="BC198" s="14">
        <f t="shared" ref="BC198:BC243" si="213">BB198+BC197</f>
        <v>76793.134195968654</v>
      </c>
      <c r="BD198" s="14">
        <f t="shared" ref="BD198:BD243" si="214">BA198+BB198</f>
        <v>158636.99555497957</v>
      </c>
      <c r="BE198" s="14">
        <f>BD198-$AX$196-SUM($N$197:N198)</f>
        <v>2705.5624012890621</v>
      </c>
      <c r="BF198" s="15">
        <f t="shared" si="200"/>
        <v>514.05685624492185</v>
      </c>
      <c r="BG198" s="34">
        <f t="shared" ref="BG198:BG243" si="215">BD198-BF198</f>
        <v>158122.93869873465</v>
      </c>
      <c r="BH198" s="32">
        <f t="shared" si="191"/>
        <v>21275.99902083326</v>
      </c>
    </row>
    <row r="199" spans="1:60">
      <c r="A199" s="6"/>
      <c r="F199" s="59"/>
      <c r="G199" s="59"/>
      <c r="H199" s="58"/>
      <c r="I199" s="58"/>
      <c r="J199" s="58"/>
      <c r="K199" s="58"/>
      <c r="L199" s="65"/>
      <c r="M199" s="12">
        <v>196</v>
      </c>
      <c r="N199" s="15">
        <f t="shared" si="183"/>
        <v>500</v>
      </c>
      <c r="O199" s="15">
        <f t="shared" ref="O199:O243" si="216">N199+O198</f>
        <v>98000</v>
      </c>
      <c r="P199" s="15">
        <f t="shared" si="192"/>
        <v>0</v>
      </c>
      <c r="Q199" s="15">
        <f t="shared" si="201"/>
        <v>0</v>
      </c>
      <c r="R199" s="14">
        <f t="shared" si="202"/>
        <v>146576.46873814985</v>
      </c>
      <c r="S199" s="15">
        <f t="shared" ref="S199:S243" si="217">R199*$K$9/12</f>
        <v>855.02940097254088</v>
      </c>
      <c r="T199" s="15">
        <f t="shared" si="203"/>
        <v>73216.602960800723</v>
      </c>
      <c r="U199" s="15">
        <f t="shared" ref="U199:U243" si="218">R199+S199</f>
        <v>147431.49813912238</v>
      </c>
      <c r="V199" s="15">
        <f t="shared" si="184"/>
        <v>10</v>
      </c>
      <c r="W199" s="15">
        <f t="shared" ref="W199:W243" si="219">V199+W198</f>
        <v>1960</v>
      </c>
      <c r="X199" s="15">
        <f t="shared" ref="X199:X243" si="220">U199*$K$17/12</f>
        <v>12.2859581782602</v>
      </c>
      <c r="Y199" s="14">
        <f t="shared" ref="Y199:Y243" si="221">X199+Y198</f>
        <v>1052.0528544486474</v>
      </c>
      <c r="Z199" s="15">
        <f t="shared" ref="Z199:Z243" si="222">$K$16/12*U199</f>
        <v>245.71916356520398</v>
      </c>
      <c r="AA199" s="14">
        <f t="shared" ref="AA199:AA243" si="223">Z199+AA198</f>
        <v>21041.057088972968</v>
      </c>
      <c r="AB199" s="15">
        <f t="shared" ref="AB199:AB243" si="224">U199-V199-X199-Z199</f>
        <v>147163.49301737893</v>
      </c>
      <c r="AC199" s="15">
        <f t="shared" si="185"/>
        <v>24053.109943421616</v>
      </c>
      <c r="AD199" s="20">
        <f t="shared" si="186"/>
        <v>0.24543989738185323</v>
      </c>
      <c r="AE199" s="28"/>
      <c r="AF199" s="14">
        <f t="shared" si="193"/>
        <v>0</v>
      </c>
      <c r="AG199" s="14">
        <f t="shared" si="187"/>
        <v>24053.109943421616</v>
      </c>
      <c r="AH199" s="26">
        <f t="shared" si="188"/>
        <v>0.24543989738185323</v>
      </c>
      <c r="AI199" s="29">
        <f t="shared" si="194"/>
        <v>49163.493017378933</v>
      </c>
      <c r="AJ199" s="29">
        <f t="shared" si="195"/>
        <v>9341.0636733019965</v>
      </c>
      <c r="AK199" s="81">
        <f t="shared" si="196"/>
        <v>137822.42934407693</v>
      </c>
      <c r="AL199" s="28">
        <v>196</v>
      </c>
      <c r="AM199" s="14">
        <f t="shared" si="197"/>
        <v>178661.56919281086</v>
      </c>
      <c r="AN199" s="15">
        <f t="shared" si="204"/>
        <v>10</v>
      </c>
      <c r="AO199" s="15">
        <f t="shared" si="205"/>
        <v>1960</v>
      </c>
      <c r="AP199" s="15">
        <f t="shared" si="206"/>
        <v>178651.56919281086</v>
      </c>
      <c r="AQ199" s="15">
        <f t="shared" si="207"/>
        <v>1042.1341536247301</v>
      </c>
      <c r="AR199" s="15">
        <f t="shared" ref="AR199:AR243" si="225">AQ199+AR198</f>
        <v>83653.703346435563</v>
      </c>
      <c r="AS199" s="15">
        <f t="shared" si="208"/>
        <v>179693.70334643559</v>
      </c>
      <c r="AT199" s="15">
        <f t="shared" si="189"/>
        <v>15521.803635822762</v>
      </c>
      <c r="AU199" s="85">
        <f t="shared" si="209"/>
        <v>164171.89971061284</v>
      </c>
      <c r="AV199" s="32">
        <f t="shared" si="190"/>
        <v>26349.470366535912</v>
      </c>
      <c r="AW199" s="36">
        <v>196</v>
      </c>
      <c r="AX199" s="14">
        <f t="shared" si="198"/>
        <v>159136.99555497957</v>
      </c>
      <c r="AY199" s="15">
        <f t="shared" si="210"/>
        <v>10</v>
      </c>
      <c r="AZ199" s="14">
        <f t="shared" si="211"/>
        <v>1960</v>
      </c>
      <c r="BA199" s="14">
        <f t="shared" si="212"/>
        <v>159126.99555497957</v>
      </c>
      <c r="BB199" s="15">
        <f t="shared" si="199"/>
        <v>928.24080740404759</v>
      </c>
      <c r="BC199" s="14">
        <f t="shared" si="213"/>
        <v>77721.375003372697</v>
      </c>
      <c r="BD199" s="14">
        <f t="shared" si="214"/>
        <v>160055.23636238361</v>
      </c>
      <c r="BE199" s="14">
        <f>BD199-$AX$196-SUM($N$197:N199)</f>
        <v>3623.8032086931053</v>
      </c>
      <c r="BF199" s="15">
        <f t="shared" si="200"/>
        <v>688.52260965169</v>
      </c>
      <c r="BG199" s="34">
        <f t="shared" si="215"/>
        <v>159366.71375273191</v>
      </c>
      <c r="BH199" s="32">
        <f t="shared" si="191"/>
        <v>21544.284408654989</v>
      </c>
    </row>
    <row r="200" spans="1:60">
      <c r="A200" s="6"/>
      <c r="F200" s="59"/>
      <c r="G200" s="59"/>
      <c r="H200" s="58"/>
      <c r="I200" s="58"/>
      <c r="J200" s="58"/>
      <c r="K200" s="58"/>
      <c r="L200" s="65"/>
      <c r="M200" s="12">
        <v>197</v>
      </c>
      <c r="N200" s="15">
        <f t="shared" si="183"/>
        <v>500</v>
      </c>
      <c r="O200" s="15">
        <f t="shared" si="216"/>
        <v>98500</v>
      </c>
      <c r="P200" s="15">
        <f t="shared" si="192"/>
        <v>0</v>
      </c>
      <c r="Q200" s="15">
        <f t="shared" si="201"/>
        <v>0</v>
      </c>
      <c r="R200" s="14">
        <f t="shared" si="202"/>
        <v>147663.49301737893</v>
      </c>
      <c r="S200" s="15">
        <f t="shared" si="217"/>
        <v>861.37037593471052</v>
      </c>
      <c r="T200" s="15">
        <f t="shared" si="203"/>
        <v>74077.973336735435</v>
      </c>
      <c r="U200" s="15">
        <f t="shared" si="218"/>
        <v>148524.86339331363</v>
      </c>
      <c r="V200" s="15">
        <f t="shared" si="184"/>
        <v>10</v>
      </c>
      <c r="W200" s="15">
        <f t="shared" si="219"/>
        <v>1970</v>
      </c>
      <c r="X200" s="15">
        <f t="shared" si="220"/>
        <v>12.377071949442803</v>
      </c>
      <c r="Y200" s="14">
        <f t="shared" si="221"/>
        <v>1064.4299263980902</v>
      </c>
      <c r="Z200" s="15">
        <f t="shared" si="222"/>
        <v>247.54143898885607</v>
      </c>
      <c r="AA200" s="14">
        <f t="shared" si="223"/>
        <v>21288.598527961825</v>
      </c>
      <c r="AB200" s="15">
        <f t="shared" si="224"/>
        <v>148254.94488237533</v>
      </c>
      <c r="AC200" s="15">
        <f t="shared" si="185"/>
        <v>24323.028454359915</v>
      </c>
      <c r="AD200" s="20">
        <f t="shared" si="186"/>
        <v>0.24693429902903469</v>
      </c>
      <c r="AE200" s="28"/>
      <c r="AF200" s="14">
        <f t="shared" si="193"/>
        <v>0</v>
      </c>
      <c r="AG200" s="14">
        <f t="shared" si="187"/>
        <v>24323.028454359915</v>
      </c>
      <c r="AH200" s="26">
        <f t="shared" si="188"/>
        <v>0.24693429902903469</v>
      </c>
      <c r="AI200" s="29">
        <f t="shared" si="194"/>
        <v>49754.944882375334</v>
      </c>
      <c r="AJ200" s="29">
        <f t="shared" si="195"/>
        <v>9453.4395276513133</v>
      </c>
      <c r="AK200" s="81">
        <f t="shared" si="196"/>
        <v>138801.50535472401</v>
      </c>
      <c r="AL200" s="28">
        <v>197</v>
      </c>
      <c r="AM200" s="14">
        <f t="shared" si="197"/>
        <v>180193.70334643559</v>
      </c>
      <c r="AN200" s="15">
        <f t="shared" si="204"/>
        <v>10</v>
      </c>
      <c r="AO200" s="15">
        <f t="shared" si="205"/>
        <v>1970</v>
      </c>
      <c r="AP200" s="15">
        <f t="shared" si="206"/>
        <v>180183.70334643559</v>
      </c>
      <c r="AQ200" s="15">
        <f t="shared" si="207"/>
        <v>1051.0716028542076</v>
      </c>
      <c r="AR200" s="15">
        <f t="shared" si="225"/>
        <v>84704.774949289771</v>
      </c>
      <c r="AS200" s="15">
        <f t="shared" si="208"/>
        <v>181234.7749492898</v>
      </c>
      <c r="AT200" s="15">
        <f t="shared" si="189"/>
        <v>15719.607240365061</v>
      </c>
      <c r="AU200" s="85">
        <f t="shared" si="209"/>
        <v>165515.16770892474</v>
      </c>
      <c r="AV200" s="32">
        <f t="shared" si="190"/>
        <v>26713.662354200729</v>
      </c>
      <c r="AW200" s="36">
        <v>197</v>
      </c>
      <c r="AX200" s="14">
        <f t="shared" si="198"/>
        <v>160555.23636238361</v>
      </c>
      <c r="AY200" s="15">
        <f t="shared" si="210"/>
        <v>10</v>
      </c>
      <c r="AZ200" s="14">
        <f t="shared" si="211"/>
        <v>1970</v>
      </c>
      <c r="BA200" s="14">
        <f t="shared" si="212"/>
        <v>160545.23636238361</v>
      </c>
      <c r="BB200" s="15">
        <f t="shared" si="199"/>
        <v>936.51387878057119</v>
      </c>
      <c r="BC200" s="14">
        <f t="shared" si="213"/>
        <v>78657.888882153275</v>
      </c>
      <c r="BD200" s="14">
        <f t="shared" si="214"/>
        <v>161481.75024116418</v>
      </c>
      <c r="BE200" s="14">
        <f>BD200-$AX$196-SUM($N$197:N200)</f>
        <v>4550.3170874736679</v>
      </c>
      <c r="BF200" s="15">
        <f t="shared" si="200"/>
        <v>864.56024661999686</v>
      </c>
      <c r="BG200" s="34">
        <f t="shared" si="215"/>
        <v>160617.18999454417</v>
      </c>
      <c r="BH200" s="32">
        <f t="shared" si="191"/>
        <v>21815.68463982016</v>
      </c>
    </row>
    <row r="201" spans="1:60">
      <c r="A201" s="6"/>
      <c r="F201" s="59"/>
      <c r="G201" s="59"/>
      <c r="H201" s="58"/>
      <c r="I201" s="58"/>
      <c r="J201" s="58"/>
      <c r="K201" s="58"/>
      <c r="L201" s="65"/>
      <c r="M201" s="12">
        <v>198</v>
      </c>
      <c r="N201" s="15">
        <f t="shared" si="183"/>
        <v>500</v>
      </c>
      <c r="O201" s="15">
        <f t="shared" si="216"/>
        <v>99000</v>
      </c>
      <c r="P201" s="15">
        <f t="shared" si="192"/>
        <v>0</v>
      </c>
      <c r="Q201" s="15">
        <f t="shared" si="201"/>
        <v>0</v>
      </c>
      <c r="R201" s="14">
        <f t="shared" si="202"/>
        <v>148754.94488237533</v>
      </c>
      <c r="S201" s="15">
        <f t="shared" si="217"/>
        <v>867.73717848052286</v>
      </c>
      <c r="T201" s="15">
        <f t="shared" si="203"/>
        <v>74945.710515215964</v>
      </c>
      <c r="U201" s="15">
        <f t="shared" si="218"/>
        <v>149622.68206085585</v>
      </c>
      <c r="V201" s="15">
        <f t="shared" si="184"/>
        <v>10</v>
      </c>
      <c r="W201" s="15">
        <f t="shared" si="219"/>
        <v>1980</v>
      </c>
      <c r="X201" s="15">
        <f t="shared" si="220"/>
        <v>12.468556838404654</v>
      </c>
      <c r="Y201" s="14">
        <f t="shared" si="221"/>
        <v>1076.8984832364949</v>
      </c>
      <c r="Z201" s="15">
        <f t="shared" si="222"/>
        <v>249.37113676809309</v>
      </c>
      <c r="AA201" s="14">
        <f t="shared" si="223"/>
        <v>21537.969664729917</v>
      </c>
      <c r="AB201" s="15">
        <f t="shared" si="224"/>
        <v>149350.84236724937</v>
      </c>
      <c r="AC201" s="15">
        <f t="shared" si="185"/>
        <v>24594.868147966412</v>
      </c>
      <c r="AD201" s="20">
        <f t="shared" si="186"/>
        <v>0.24843301159562031</v>
      </c>
      <c r="AE201" s="28"/>
      <c r="AF201" s="14">
        <f t="shared" si="193"/>
        <v>0</v>
      </c>
      <c r="AG201" s="14">
        <f t="shared" si="187"/>
        <v>24594.868147966412</v>
      </c>
      <c r="AH201" s="26">
        <f t="shared" si="188"/>
        <v>0.24843301159562031</v>
      </c>
      <c r="AI201" s="29">
        <f t="shared" si="194"/>
        <v>50350.842367249366</v>
      </c>
      <c r="AJ201" s="29">
        <f t="shared" si="195"/>
        <v>9566.6600497773798</v>
      </c>
      <c r="AK201" s="81">
        <f t="shared" si="196"/>
        <v>139784.18231747198</v>
      </c>
      <c r="AL201" s="28">
        <v>198</v>
      </c>
      <c r="AM201" s="14">
        <f t="shared" si="197"/>
        <v>181734.7749492898</v>
      </c>
      <c r="AN201" s="15">
        <f t="shared" si="204"/>
        <v>10</v>
      </c>
      <c r="AO201" s="15">
        <f t="shared" si="205"/>
        <v>1980</v>
      </c>
      <c r="AP201" s="15">
        <f t="shared" si="206"/>
        <v>181724.7749492898</v>
      </c>
      <c r="AQ201" s="15">
        <f t="shared" si="207"/>
        <v>1060.0611872041907</v>
      </c>
      <c r="AR201" s="15">
        <f t="shared" si="225"/>
        <v>85764.836136493963</v>
      </c>
      <c r="AS201" s="15">
        <f t="shared" si="208"/>
        <v>182784.83613649398</v>
      </c>
      <c r="AT201" s="15">
        <f t="shared" si="189"/>
        <v>15919.118865933857</v>
      </c>
      <c r="AU201" s="85">
        <f t="shared" si="209"/>
        <v>166865.71727056013</v>
      </c>
      <c r="AV201" s="32">
        <f t="shared" si="190"/>
        <v>27081.53495308815</v>
      </c>
      <c r="AW201" s="36">
        <v>198</v>
      </c>
      <c r="AX201" s="14">
        <f t="shared" si="198"/>
        <v>161981.75024116418</v>
      </c>
      <c r="AY201" s="15">
        <f t="shared" si="210"/>
        <v>10</v>
      </c>
      <c r="AZ201" s="14">
        <f t="shared" si="211"/>
        <v>1980</v>
      </c>
      <c r="BA201" s="14">
        <f t="shared" si="212"/>
        <v>161971.75024116418</v>
      </c>
      <c r="BB201" s="15">
        <f t="shared" si="199"/>
        <v>944.83520974012447</v>
      </c>
      <c r="BC201" s="14">
        <f t="shared" si="213"/>
        <v>79602.724091893397</v>
      </c>
      <c r="BD201" s="14">
        <f t="shared" si="214"/>
        <v>162916.5854509043</v>
      </c>
      <c r="BE201" s="14">
        <f>BD201-$AX$196-SUM($N$197:N201)</f>
        <v>5485.15229721379</v>
      </c>
      <c r="BF201" s="15">
        <f t="shared" si="200"/>
        <v>1042.1789364706201</v>
      </c>
      <c r="BG201" s="34">
        <f t="shared" si="215"/>
        <v>161874.40651443368</v>
      </c>
      <c r="BH201" s="32">
        <f t="shared" si="191"/>
        <v>22090.224196961703</v>
      </c>
    </row>
    <row r="202" spans="1:60">
      <c r="A202" s="6"/>
      <c r="F202" s="59"/>
      <c r="G202" s="59"/>
      <c r="H202" s="58"/>
      <c r="I202" s="58"/>
      <c r="J202" s="58"/>
      <c r="K202" s="58"/>
      <c r="L202" s="65"/>
      <c r="M202" s="12">
        <v>199</v>
      </c>
      <c r="N202" s="15">
        <f t="shared" si="183"/>
        <v>500</v>
      </c>
      <c r="O202" s="15">
        <f t="shared" si="216"/>
        <v>99500</v>
      </c>
      <c r="P202" s="15">
        <f t="shared" si="192"/>
        <v>0</v>
      </c>
      <c r="Q202" s="15">
        <f t="shared" si="201"/>
        <v>0</v>
      </c>
      <c r="R202" s="14">
        <f t="shared" si="202"/>
        <v>149850.84236724937</v>
      </c>
      <c r="S202" s="15">
        <f t="shared" si="217"/>
        <v>874.12991380895471</v>
      </c>
      <c r="T202" s="15">
        <f t="shared" si="203"/>
        <v>75819.840429024916</v>
      </c>
      <c r="U202" s="15">
        <f t="shared" si="218"/>
        <v>150724.97228105832</v>
      </c>
      <c r="V202" s="15">
        <f t="shared" si="184"/>
        <v>10</v>
      </c>
      <c r="W202" s="15">
        <f t="shared" si="219"/>
        <v>1990</v>
      </c>
      <c r="X202" s="15">
        <f t="shared" si="220"/>
        <v>12.56041435675486</v>
      </c>
      <c r="Y202" s="14">
        <f t="shared" si="221"/>
        <v>1089.4588975932497</v>
      </c>
      <c r="Z202" s="15">
        <f t="shared" si="222"/>
        <v>251.20828713509721</v>
      </c>
      <c r="AA202" s="14">
        <f t="shared" si="223"/>
        <v>21789.177951865015</v>
      </c>
      <c r="AB202" s="15">
        <f t="shared" si="224"/>
        <v>150451.20357956647</v>
      </c>
      <c r="AC202" s="15">
        <f t="shared" si="185"/>
        <v>24868.636849458264</v>
      </c>
      <c r="AD202" s="20">
        <f t="shared" si="186"/>
        <v>0.24993604873827402</v>
      </c>
      <c r="AE202" s="28"/>
      <c r="AF202" s="14">
        <f t="shared" si="193"/>
        <v>0</v>
      </c>
      <c r="AG202" s="14">
        <f t="shared" si="187"/>
        <v>24868.636849458264</v>
      </c>
      <c r="AH202" s="26">
        <f t="shared" si="188"/>
        <v>0.24993604873827402</v>
      </c>
      <c r="AI202" s="29">
        <f t="shared" si="194"/>
        <v>50951.203579566471</v>
      </c>
      <c r="AJ202" s="29">
        <f t="shared" si="195"/>
        <v>9680.7286801176288</v>
      </c>
      <c r="AK202" s="81">
        <f t="shared" si="196"/>
        <v>140770.47489944883</v>
      </c>
      <c r="AL202" s="28">
        <v>199</v>
      </c>
      <c r="AM202" s="14">
        <f t="shared" si="197"/>
        <v>183284.83613649398</v>
      </c>
      <c r="AN202" s="15">
        <f t="shared" si="204"/>
        <v>10</v>
      </c>
      <c r="AO202" s="15">
        <f t="shared" si="205"/>
        <v>1990</v>
      </c>
      <c r="AP202" s="15">
        <f t="shared" si="206"/>
        <v>183274.83613649398</v>
      </c>
      <c r="AQ202" s="15">
        <f t="shared" si="207"/>
        <v>1069.1032107962149</v>
      </c>
      <c r="AR202" s="15">
        <f t="shared" si="225"/>
        <v>86833.939347290172</v>
      </c>
      <c r="AS202" s="15">
        <f t="shared" si="208"/>
        <v>184343.9393472902</v>
      </c>
      <c r="AT202" s="15">
        <f t="shared" si="189"/>
        <v>16120.348475985138</v>
      </c>
      <c r="AU202" s="85">
        <f t="shared" si="209"/>
        <v>168223.59087130506</v>
      </c>
      <c r="AV202" s="32">
        <f t="shared" si="190"/>
        <v>27453.115971856227</v>
      </c>
      <c r="AW202" s="36">
        <v>199</v>
      </c>
      <c r="AX202" s="14">
        <f t="shared" si="198"/>
        <v>163416.5854509043</v>
      </c>
      <c r="AY202" s="15">
        <f t="shared" si="210"/>
        <v>10</v>
      </c>
      <c r="AZ202" s="14">
        <f t="shared" si="211"/>
        <v>1990</v>
      </c>
      <c r="BA202" s="14">
        <f t="shared" si="212"/>
        <v>163406.5854509043</v>
      </c>
      <c r="BB202" s="15">
        <f t="shared" si="199"/>
        <v>953.20508179694173</v>
      </c>
      <c r="BC202" s="14">
        <f t="shared" si="213"/>
        <v>80555.92917369034</v>
      </c>
      <c r="BD202" s="14">
        <f t="shared" si="214"/>
        <v>164359.79053270124</v>
      </c>
      <c r="BE202" s="14">
        <f>BD202-$AX$196-SUM($N$197:N202)</f>
        <v>6428.357379010733</v>
      </c>
      <c r="BF202" s="15">
        <f t="shared" si="200"/>
        <v>1221.3879020120394</v>
      </c>
      <c r="BG202" s="34">
        <f t="shared" si="215"/>
        <v>163138.4026306892</v>
      </c>
      <c r="BH202" s="32">
        <f t="shared" si="191"/>
        <v>22367.927731240372</v>
      </c>
    </row>
    <row r="203" spans="1:60">
      <c r="A203" s="6"/>
      <c r="F203" s="59"/>
      <c r="G203" s="59"/>
      <c r="H203" s="58"/>
      <c r="I203" s="58"/>
      <c r="J203" s="58"/>
      <c r="K203" s="58"/>
      <c r="L203" s="65"/>
      <c r="M203" s="12">
        <v>200</v>
      </c>
      <c r="N203" s="15">
        <f t="shared" si="183"/>
        <v>500</v>
      </c>
      <c r="O203" s="15">
        <f t="shared" si="216"/>
        <v>100000</v>
      </c>
      <c r="P203" s="15">
        <f t="shared" si="192"/>
        <v>0</v>
      </c>
      <c r="Q203" s="15">
        <f t="shared" si="201"/>
        <v>0</v>
      </c>
      <c r="R203" s="14">
        <f t="shared" si="202"/>
        <v>150951.20357956647</v>
      </c>
      <c r="S203" s="15">
        <f t="shared" si="217"/>
        <v>880.54868754747122</v>
      </c>
      <c r="T203" s="15">
        <f t="shared" si="203"/>
        <v>76700.389116572391</v>
      </c>
      <c r="U203" s="15">
        <f t="shared" si="218"/>
        <v>151831.75226711394</v>
      </c>
      <c r="V203" s="15">
        <f t="shared" si="184"/>
        <v>10</v>
      </c>
      <c r="W203" s="15">
        <f t="shared" si="219"/>
        <v>2000</v>
      </c>
      <c r="X203" s="15">
        <f t="shared" si="220"/>
        <v>12.652646022259496</v>
      </c>
      <c r="Y203" s="14">
        <f t="shared" si="221"/>
        <v>1102.1115436155092</v>
      </c>
      <c r="Z203" s="15">
        <f t="shared" si="222"/>
        <v>253.05292044518993</v>
      </c>
      <c r="AA203" s="14">
        <f t="shared" si="223"/>
        <v>22042.230872310203</v>
      </c>
      <c r="AB203" s="15">
        <f t="shared" si="224"/>
        <v>151556.04670064649</v>
      </c>
      <c r="AC203" s="15">
        <f t="shared" si="185"/>
        <v>25144.342415925712</v>
      </c>
      <c r="AD203" s="20">
        <f t="shared" si="186"/>
        <v>0.25144342415925713</v>
      </c>
      <c r="AE203" s="28"/>
      <c r="AF203" s="14">
        <f t="shared" si="193"/>
        <v>0</v>
      </c>
      <c r="AG203" s="14">
        <f t="shared" si="187"/>
        <v>25144.342415925712</v>
      </c>
      <c r="AH203" s="26">
        <f t="shared" si="188"/>
        <v>0.25144342415925713</v>
      </c>
      <c r="AI203" s="29">
        <f t="shared" si="194"/>
        <v>51556.04670064649</v>
      </c>
      <c r="AJ203" s="29">
        <f t="shared" si="195"/>
        <v>9795.6488731228328</v>
      </c>
      <c r="AK203" s="81">
        <f t="shared" si="196"/>
        <v>141760.39782752364</v>
      </c>
      <c r="AL203" s="28">
        <v>200</v>
      </c>
      <c r="AM203" s="14">
        <f t="shared" si="197"/>
        <v>184843.9393472902</v>
      </c>
      <c r="AN203" s="15">
        <f t="shared" si="204"/>
        <v>10</v>
      </c>
      <c r="AO203" s="15">
        <f t="shared" si="205"/>
        <v>2000</v>
      </c>
      <c r="AP203" s="15">
        <f t="shared" si="206"/>
        <v>184833.9393472902</v>
      </c>
      <c r="AQ203" s="15">
        <f t="shared" si="207"/>
        <v>1078.1979795258596</v>
      </c>
      <c r="AR203" s="15">
        <f t="shared" si="225"/>
        <v>87912.137326816039</v>
      </c>
      <c r="AS203" s="15">
        <f t="shared" si="208"/>
        <v>185912.13732681607</v>
      </c>
      <c r="AT203" s="15">
        <f t="shared" si="189"/>
        <v>16323.306092095054</v>
      </c>
      <c r="AU203" s="85">
        <f t="shared" si="209"/>
        <v>169588.831234721</v>
      </c>
      <c r="AV203" s="32">
        <f t="shared" si="190"/>
        <v>27828.433407197357</v>
      </c>
      <c r="AW203" s="36">
        <v>200</v>
      </c>
      <c r="AX203" s="14">
        <f t="shared" si="198"/>
        <v>164859.79053270124</v>
      </c>
      <c r="AY203" s="15">
        <f t="shared" si="210"/>
        <v>10</v>
      </c>
      <c r="AZ203" s="14">
        <f t="shared" si="211"/>
        <v>2000</v>
      </c>
      <c r="BA203" s="14">
        <f t="shared" si="212"/>
        <v>164849.79053270124</v>
      </c>
      <c r="BB203" s="15">
        <f t="shared" si="199"/>
        <v>961.62377810742407</v>
      </c>
      <c r="BC203" s="14">
        <f t="shared" si="213"/>
        <v>81517.55295179777</v>
      </c>
      <c r="BD203" s="14">
        <f t="shared" si="214"/>
        <v>165811.41431080867</v>
      </c>
      <c r="BE203" s="14">
        <f>BD203-$AX$196-SUM($N$197:N203)</f>
        <v>7379.9811571181635</v>
      </c>
      <c r="BF203" s="15">
        <f t="shared" si="200"/>
        <v>1402.1964198524511</v>
      </c>
      <c r="BG203" s="34">
        <f t="shared" si="215"/>
        <v>164409.21789095621</v>
      </c>
      <c r="BH203" s="32">
        <f t="shared" si="191"/>
        <v>22648.820063432562</v>
      </c>
    </row>
    <row r="204" spans="1:60">
      <c r="A204" s="6"/>
      <c r="F204" s="59"/>
      <c r="G204" s="59"/>
      <c r="H204" s="58"/>
      <c r="I204" s="58"/>
      <c r="J204" s="58"/>
      <c r="K204" s="58"/>
      <c r="L204" s="65"/>
      <c r="M204" s="12">
        <v>201</v>
      </c>
      <c r="N204" s="15">
        <f t="shared" si="183"/>
        <v>500</v>
      </c>
      <c r="O204" s="15">
        <f t="shared" si="216"/>
        <v>100500</v>
      </c>
      <c r="P204" s="15">
        <f t="shared" si="192"/>
        <v>0</v>
      </c>
      <c r="Q204" s="15">
        <f t="shared" si="201"/>
        <v>0</v>
      </c>
      <c r="R204" s="14">
        <f t="shared" si="202"/>
        <v>152056.04670064649</v>
      </c>
      <c r="S204" s="15">
        <f t="shared" si="217"/>
        <v>886.99360575377125</v>
      </c>
      <c r="T204" s="15">
        <f t="shared" si="203"/>
        <v>77587.382722326161</v>
      </c>
      <c r="U204" s="15">
        <f t="shared" si="218"/>
        <v>152943.04030640027</v>
      </c>
      <c r="V204" s="15">
        <f t="shared" si="184"/>
        <v>10</v>
      </c>
      <c r="W204" s="15">
        <f t="shared" si="219"/>
        <v>2010</v>
      </c>
      <c r="X204" s="15">
        <f t="shared" si="220"/>
        <v>12.745253358866691</v>
      </c>
      <c r="Y204" s="14">
        <f t="shared" si="221"/>
        <v>1114.8567969743758</v>
      </c>
      <c r="Z204" s="15">
        <f t="shared" si="222"/>
        <v>254.90506717733382</v>
      </c>
      <c r="AA204" s="14">
        <f t="shared" si="223"/>
        <v>22297.135939487536</v>
      </c>
      <c r="AB204" s="15">
        <f t="shared" si="224"/>
        <v>152665.38998586405</v>
      </c>
      <c r="AC204" s="15">
        <f t="shared" si="185"/>
        <v>25421.992736461911</v>
      </c>
      <c r="AD204" s="20">
        <f t="shared" si="186"/>
        <v>0.25295515160658616</v>
      </c>
      <c r="AE204" s="28"/>
      <c r="AF204" s="14">
        <f t="shared" si="193"/>
        <v>0</v>
      </c>
      <c r="AG204" s="14">
        <f t="shared" si="187"/>
        <v>25421.992736461911</v>
      </c>
      <c r="AH204" s="26">
        <f t="shared" si="188"/>
        <v>0.25295515160658616</v>
      </c>
      <c r="AI204" s="29">
        <f t="shared" si="194"/>
        <v>52165.389985864051</v>
      </c>
      <c r="AJ204" s="29">
        <f t="shared" si="195"/>
        <v>9911.4240973141696</v>
      </c>
      <c r="AK204" s="81">
        <f t="shared" si="196"/>
        <v>142753.96588854989</v>
      </c>
      <c r="AL204" s="28">
        <v>201</v>
      </c>
      <c r="AM204" s="14">
        <f t="shared" si="197"/>
        <v>186412.13732681607</v>
      </c>
      <c r="AN204" s="15">
        <f t="shared" si="204"/>
        <v>10</v>
      </c>
      <c r="AO204" s="15">
        <f t="shared" si="205"/>
        <v>2010</v>
      </c>
      <c r="AP204" s="15">
        <f t="shared" si="206"/>
        <v>186402.13732681607</v>
      </c>
      <c r="AQ204" s="15">
        <f t="shared" si="207"/>
        <v>1087.345801073094</v>
      </c>
      <c r="AR204" s="15">
        <f t="shared" si="225"/>
        <v>88999.483127889136</v>
      </c>
      <c r="AS204" s="15">
        <f t="shared" si="208"/>
        <v>187489.48312788917</v>
      </c>
      <c r="AT204" s="15">
        <f t="shared" si="189"/>
        <v>16528.00179429894</v>
      </c>
      <c r="AU204" s="85">
        <f t="shared" si="209"/>
        <v>170961.48133359023</v>
      </c>
      <c r="AV204" s="32">
        <f t="shared" si="190"/>
        <v>28207.515445040335</v>
      </c>
      <c r="AW204" s="36">
        <v>201</v>
      </c>
      <c r="AX204" s="14">
        <f t="shared" si="198"/>
        <v>166311.41431080867</v>
      </c>
      <c r="AY204" s="15">
        <f t="shared" si="210"/>
        <v>10</v>
      </c>
      <c r="AZ204" s="14">
        <f t="shared" si="211"/>
        <v>2010</v>
      </c>
      <c r="BA204" s="14">
        <f t="shared" si="212"/>
        <v>166301.41431080867</v>
      </c>
      <c r="BB204" s="15">
        <f t="shared" si="199"/>
        <v>970.09158347971731</v>
      </c>
      <c r="BC204" s="14">
        <f t="shared" si="213"/>
        <v>82487.64453527749</v>
      </c>
      <c r="BD204" s="14">
        <f t="shared" si="214"/>
        <v>167271.50589428839</v>
      </c>
      <c r="BE204" s="14">
        <f>BD204-$AX$196-SUM($N$197:N204)</f>
        <v>8340.0727405978832</v>
      </c>
      <c r="BF204" s="15">
        <f t="shared" si="200"/>
        <v>1584.6138207135978</v>
      </c>
      <c r="BG204" s="34">
        <f t="shared" si="215"/>
        <v>165686.8920735748</v>
      </c>
      <c r="BH204" s="32">
        <f t="shared" si="191"/>
        <v>22932.926185024902</v>
      </c>
    </row>
    <row r="205" spans="1:60">
      <c r="A205" s="6"/>
      <c r="F205" s="59"/>
      <c r="G205" s="59"/>
      <c r="H205" s="58"/>
      <c r="I205" s="58"/>
      <c r="J205" s="58"/>
      <c r="K205" s="58"/>
      <c r="L205" s="65"/>
      <c r="M205" s="12">
        <v>202</v>
      </c>
      <c r="N205" s="15">
        <f t="shared" si="183"/>
        <v>500</v>
      </c>
      <c r="O205" s="15">
        <f t="shared" si="216"/>
        <v>101000</v>
      </c>
      <c r="P205" s="15">
        <f t="shared" si="192"/>
        <v>0</v>
      </c>
      <c r="Q205" s="15">
        <f t="shared" si="201"/>
        <v>0</v>
      </c>
      <c r="R205" s="14">
        <f t="shared" si="202"/>
        <v>153165.38998586405</v>
      </c>
      <c r="S205" s="15">
        <f t="shared" si="217"/>
        <v>893.46477491754047</v>
      </c>
      <c r="T205" s="15">
        <f t="shared" si="203"/>
        <v>78480.847497243696</v>
      </c>
      <c r="U205" s="15">
        <f t="shared" si="218"/>
        <v>154058.8547607816</v>
      </c>
      <c r="V205" s="15">
        <f t="shared" si="184"/>
        <v>10</v>
      </c>
      <c r="W205" s="15">
        <f t="shared" si="219"/>
        <v>2020</v>
      </c>
      <c r="X205" s="15">
        <f t="shared" si="220"/>
        <v>12.838237896731799</v>
      </c>
      <c r="Y205" s="14">
        <f t="shared" si="221"/>
        <v>1127.6950348711075</v>
      </c>
      <c r="Z205" s="15">
        <f t="shared" si="222"/>
        <v>256.76475793463601</v>
      </c>
      <c r="AA205" s="14">
        <f t="shared" si="223"/>
        <v>22553.900697422174</v>
      </c>
      <c r="AB205" s="15">
        <f t="shared" si="224"/>
        <v>153779.25176495023</v>
      </c>
      <c r="AC205" s="15">
        <f t="shared" si="185"/>
        <v>25701.595732293281</v>
      </c>
      <c r="AD205" s="20">
        <f t="shared" si="186"/>
        <v>0.25447124487419093</v>
      </c>
      <c r="AE205" s="28"/>
      <c r="AF205" s="14">
        <f t="shared" si="193"/>
        <v>0</v>
      </c>
      <c r="AG205" s="14">
        <f t="shared" si="187"/>
        <v>25701.595732293281</v>
      </c>
      <c r="AH205" s="26">
        <f t="shared" si="188"/>
        <v>0.25447124487419093</v>
      </c>
      <c r="AI205" s="29">
        <f t="shared" si="194"/>
        <v>52779.251764950226</v>
      </c>
      <c r="AJ205" s="29">
        <f t="shared" si="195"/>
        <v>10028.057835340544</v>
      </c>
      <c r="AK205" s="81">
        <f t="shared" si="196"/>
        <v>143751.19392960967</v>
      </c>
      <c r="AL205" s="28">
        <v>202</v>
      </c>
      <c r="AM205" s="14">
        <f t="shared" si="197"/>
        <v>187989.48312788917</v>
      </c>
      <c r="AN205" s="15">
        <f t="shared" si="204"/>
        <v>10</v>
      </c>
      <c r="AO205" s="15">
        <f t="shared" si="205"/>
        <v>2020</v>
      </c>
      <c r="AP205" s="15">
        <f t="shared" si="206"/>
        <v>187979.48312788917</v>
      </c>
      <c r="AQ205" s="15">
        <f t="shared" si="207"/>
        <v>1096.5469849126869</v>
      </c>
      <c r="AR205" s="15">
        <f t="shared" si="225"/>
        <v>90096.030112801818</v>
      </c>
      <c r="AS205" s="15">
        <f t="shared" si="208"/>
        <v>189076.03011280185</v>
      </c>
      <c r="AT205" s="15">
        <f t="shared" si="189"/>
        <v>16734.445721432352</v>
      </c>
      <c r="AU205" s="85">
        <f t="shared" si="209"/>
        <v>172341.58439136948</v>
      </c>
      <c r="AV205" s="32">
        <f t="shared" si="190"/>
        <v>28590.390461759816</v>
      </c>
      <c r="AW205" s="36">
        <v>202</v>
      </c>
      <c r="AX205" s="14">
        <f t="shared" si="198"/>
        <v>167771.50589428839</v>
      </c>
      <c r="AY205" s="15">
        <f t="shared" si="210"/>
        <v>10</v>
      </c>
      <c r="AZ205" s="14">
        <f t="shared" si="211"/>
        <v>2020</v>
      </c>
      <c r="BA205" s="14">
        <f t="shared" si="212"/>
        <v>167761.50589428839</v>
      </c>
      <c r="BB205" s="15">
        <f t="shared" si="199"/>
        <v>978.60878438334896</v>
      </c>
      <c r="BC205" s="14">
        <f t="shared" si="213"/>
        <v>83466.253319660842</v>
      </c>
      <c r="BD205" s="14">
        <f t="shared" si="214"/>
        <v>168740.11467867173</v>
      </c>
      <c r="BE205" s="14">
        <f>BD205-$AX$196-SUM($N$197:N205)</f>
        <v>9308.6815249812207</v>
      </c>
      <c r="BF205" s="15">
        <f t="shared" si="200"/>
        <v>1768.649489746432</v>
      </c>
      <c r="BG205" s="34">
        <f t="shared" si="215"/>
        <v>166971.4651889253</v>
      </c>
      <c r="BH205" s="32">
        <f t="shared" si="191"/>
        <v>23220.271259315632</v>
      </c>
    </row>
    <row r="206" spans="1:60">
      <c r="A206" s="6"/>
      <c r="F206" s="59"/>
      <c r="G206" s="59"/>
      <c r="H206" s="58"/>
      <c r="I206" s="58"/>
      <c r="J206" s="58"/>
      <c r="K206" s="58"/>
      <c r="L206" s="65"/>
      <c r="M206" s="12">
        <v>203</v>
      </c>
      <c r="N206" s="15">
        <f t="shared" si="183"/>
        <v>500</v>
      </c>
      <c r="O206" s="15">
        <f t="shared" si="216"/>
        <v>101500</v>
      </c>
      <c r="P206" s="15">
        <f t="shared" si="192"/>
        <v>0</v>
      </c>
      <c r="Q206" s="15">
        <f t="shared" si="201"/>
        <v>0</v>
      </c>
      <c r="R206" s="14">
        <f t="shared" si="202"/>
        <v>154279.25176495023</v>
      </c>
      <c r="S206" s="15">
        <f t="shared" si="217"/>
        <v>899.96230196220984</v>
      </c>
      <c r="T206" s="15">
        <f t="shared" si="203"/>
        <v>79380.809799205905</v>
      </c>
      <c r="U206" s="15">
        <f t="shared" si="218"/>
        <v>155179.21406691245</v>
      </c>
      <c r="V206" s="15">
        <f t="shared" si="184"/>
        <v>10</v>
      </c>
      <c r="W206" s="15">
        <f t="shared" si="219"/>
        <v>2030</v>
      </c>
      <c r="X206" s="15">
        <f t="shared" si="220"/>
        <v>12.931601172242706</v>
      </c>
      <c r="Y206" s="14">
        <f t="shared" si="221"/>
        <v>1140.6266360433501</v>
      </c>
      <c r="Z206" s="15">
        <f t="shared" si="222"/>
        <v>258.6320234448541</v>
      </c>
      <c r="AA206" s="14">
        <f t="shared" si="223"/>
        <v>22812.532720867028</v>
      </c>
      <c r="AB206" s="15">
        <f t="shared" si="224"/>
        <v>154897.65044229533</v>
      </c>
      <c r="AC206" s="15">
        <f t="shared" si="185"/>
        <v>25983.159356910379</v>
      </c>
      <c r="AD206" s="20">
        <f t="shared" si="186"/>
        <v>0.25599171780207269</v>
      </c>
      <c r="AE206" s="28"/>
      <c r="AF206" s="14">
        <f t="shared" si="193"/>
        <v>0</v>
      </c>
      <c r="AG206" s="14">
        <f t="shared" si="187"/>
        <v>25983.159356910379</v>
      </c>
      <c r="AH206" s="26">
        <f t="shared" si="188"/>
        <v>0.25599171780207269</v>
      </c>
      <c r="AI206" s="29">
        <f t="shared" si="194"/>
        <v>53397.650442295329</v>
      </c>
      <c r="AJ206" s="29">
        <f t="shared" si="195"/>
        <v>10145.553584036114</v>
      </c>
      <c r="AK206" s="81">
        <f t="shared" si="196"/>
        <v>144752.0968582592</v>
      </c>
      <c r="AL206" s="28">
        <v>203</v>
      </c>
      <c r="AM206" s="14">
        <f t="shared" si="197"/>
        <v>189576.03011280185</v>
      </c>
      <c r="AN206" s="15">
        <f t="shared" si="204"/>
        <v>10</v>
      </c>
      <c r="AO206" s="15">
        <f t="shared" si="205"/>
        <v>2030</v>
      </c>
      <c r="AP206" s="15">
        <f t="shared" si="206"/>
        <v>189566.03011280185</v>
      </c>
      <c r="AQ206" s="15">
        <f t="shared" si="207"/>
        <v>1105.8018423246774</v>
      </c>
      <c r="AR206" s="15">
        <f t="shared" si="225"/>
        <v>91201.831955126501</v>
      </c>
      <c r="AS206" s="15">
        <f t="shared" si="208"/>
        <v>190671.83195512652</v>
      </c>
      <c r="AT206" s="15">
        <f t="shared" si="189"/>
        <v>16942.648071474039</v>
      </c>
      <c r="AU206" s="85">
        <f t="shared" si="209"/>
        <v>173729.18388365247</v>
      </c>
      <c r="AV206" s="32">
        <f t="shared" si="190"/>
        <v>28977.087025393266</v>
      </c>
      <c r="AW206" s="36">
        <v>203</v>
      </c>
      <c r="AX206" s="14">
        <f t="shared" si="198"/>
        <v>169240.11467867173</v>
      </c>
      <c r="AY206" s="15">
        <f t="shared" si="210"/>
        <v>10</v>
      </c>
      <c r="AZ206" s="14">
        <f t="shared" si="211"/>
        <v>2030</v>
      </c>
      <c r="BA206" s="14">
        <f t="shared" si="212"/>
        <v>169230.11467867173</v>
      </c>
      <c r="BB206" s="15">
        <f t="shared" si="199"/>
        <v>987.17566895891844</v>
      </c>
      <c r="BC206" s="14">
        <f t="shared" si="213"/>
        <v>84453.428988619766</v>
      </c>
      <c r="BD206" s="14">
        <f t="shared" si="214"/>
        <v>170217.29034763065</v>
      </c>
      <c r="BE206" s="14">
        <f>BD206-$AX$196-SUM($N$197:N206)</f>
        <v>10285.857193940144</v>
      </c>
      <c r="BF206" s="15">
        <f t="shared" si="200"/>
        <v>1954.3128668486274</v>
      </c>
      <c r="BG206" s="34">
        <f t="shared" si="215"/>
        <v>168262.97748078202</v>
      </c>
      <c r="BH206" s="32">
        <f t="shared" si="191"/>
        <v>23510.880622522818</v>
      </c>
    </row>
    <row r="207" spans="1:60">
      <c r="A207" s="6"/>
      <c r="F207" s="59"/>
      <c r="G207" s="59"/>
      <c r="H207" s="59"/>
      <c r="I207" s="59"/>
      <c r="J207" s="58"/>
      <c r="K207" s="58"/>
      <c r="L207" s="65"/>
      <c r="M207" s="12">
        <v>204</v>
      </c>
      <c r="N207" s="15">
        <f t="shared" si="183"/>
        <v>500</v>
      </c>
      <c r="O207" s="15">
        <f t="shared" si="216"/>
        <v>102000</v>
      </c>
      <c r="P207" s="15">
        <f t="shared" si="192"/>
        <v>0</v>
      </c>
      <c r="Q207" s="15">
        <f t="shared" si="201"/>
        <v>0</v>
      </c>
      <c r="R207" s="14">
        <f t="shared" si="202"/>
        <v>155397.65044229533</v>
      </c>
      <c r="S207" s="15">
        <f t="shared" si="217"/>
        <v>906.48629424672288</v>
      </c>
      <c r="T207" s="15">
        <f t="shared" si="203"/>
        <v>80287.296093452635</v>
      </c>
      <c r="U207" s="15">
        <f t="shared" si="218"/>
        <v>156304.13673654204</v>
      </c>
      <c r="V207" s="15">
        <f t="shared" ref="V207:V219" si="226">$V$196*(1+$K$14)</f>
        <v>10</v>
      </c>
      <c r="W207" s="15">
        <f t="shared" si="219"/>
        <v>2040</v>
      </c>
      <c r="X207" s="15">
        <f t="shared" si="220"/>
        <v>13.02534472804517</v>
      </c>
      <c r="Y207" s="14">
        <f t="shared" si="221"/>
        <v>1153.6519807713953</v>
      </c>
      <c r="Z207" s="15">
        <f t="shared" si="222"/>
        <v>260.50689456090345</v>
      </c>
      <c r="AA207" s="14">
        <f t="shared" si="223"/>
        <v>23073.03961542793</v>
      </c>
      <c r="AB207" s="15">
        <f t="shared" si="224"/>
        <v>156020.60449725308</v>
      </c>
      <c r="AC207" s="15">
        <f t="shared" si="185"/>
        <v>26266.691596199325</v>
      </c>
      <c r="AD207" s="20">
        <f t="shared" si="186"/>
        <v>0.25751658427646396</v>
      </c>
      <c r="AE207" s="28"/>
      <c r="AF207" s="14">
        <f t="shared" si="193"/>
        <v>0</v>
      </c>
      <c r="AG207" s="14">
        <f t="shared" si="187"/>
        <v>26266.691596199325</v>
      </c>
      <c r="AH207" s="26">
        <f t="shared" si="188"/>
        <v>0.25751658427646396</v>
      </c>
      <c r="AI207" s="29">
        <f t="shared" si="194"/>
        <v>54020.60449725308</v>
      </c>
      <c r="AJ207" s="29">
        <f t="shared" si="195"/>
        <v>10263.914854478086</v>
      </c>
      <c r="AK207" s="81">
        <f t="shared" si="196"/>
        <v>145756.68964277499</v>
      </c>
      <c r="AL207" s="28">
        <v>204</v>
      </c>
      <c r="AM207" s="14">
        <f t="shared" si="197"/>
        <v>191171.83195512652</v>
      </c>
      <c r="AN207" s="15">
        <f t="shared" si="204"/>
        <v>10</v>
      </c>
      <c r="AO207" s="15">
        <f t="shared" si="205"/>
        <v>2040</v>
      </c>
      <c r="AP207" s="15">
        <f t="shared" si="206"/>
        <v>191161.83195512652</v>
      </c>
      <c r="AQ207" s="15">
        <f t="shared" si="207"/>
        <v>1115.1106864049048</v>
      </c>
      <c r="AR207" s="15">
        <f t="shared" si="225"/>
        <v>92316.942641531408</v>
      </c>
      <c r="AS207" s="15">
        <f t="shared" si="208"/>
        <v>192276.94264153141</v>
      </c>
      <c r="AT207" s="15">
        <f t="shared" si="189"/>
        <v>17152.619101890967</v>
      </c>
      <c r="AU207" s="85">
        <f t="shared" si="209"/>
        <v>175124.32353964043</v>
      </c>
      <c r="AV207" s="32">
        <f t="shared" si="190"/>
        <v>29367.633896865445</v>
      </c>
      <c r="AW207" s="36">
        <v>204</v>
      </c>
      <c r="AX207" s="14">
        <f t="shared" si="198"/>
        <v>170717.29034763065</v>
      </c>
      <c r="AY207" s="15">
        <f t="shared" si="210"/>
        <v>10</v>
      </c>
      <c r="AZ207" s="14">
        <f t="shared" si="211"/>
        <v>2040</v>
      </c>
      <c r="BA207" s="14">
        <f t="shared" si="212"/>
        <v>170707.29034763065</v>
      </c>
      <c r="BB207" s="15">
        <f t="shared" si="199"/>
        <v>995.79252702784561</v>
      </c>
      <c r="BC207" s="14">
        <f t="shared" si="213"/>
        <v>85449.221515647616</v>
      </c>
      <c r="BD207" s="14">
        <f t="shared" si="214"/>
        <v>171703.08287465849</v>
      </c>
      <c r="BE207" s="14">
        <f>BD207-$AX$196-SUM($N$197:N207)</f>
        <v>11271.64972096798</v>
      </c>
      <c r="BF207" s="15">
        <f t="shared" si="200"/>
        <v>2141.6134469839162</v>
      </c>
      <c r="BG207" s="34">
        <f t="shared" si="215"/>
        <v>169561.46942767457</v>
      </c>
      <c r="BH207" s="32">
        <f t="shared" si="191"/>
        <v>23804.779784899583</v>
      </c>
    </row>
    <row r="208" spans="1:60">
      <c r="A208" s="6"/>
      <c r="F208" s="59"/>
      <c r="G208" s="59"/>
      <c r="H208" s="59"/>
      <c r="I208" s="59"/>
      <c r="J208" s="58"/>
      <c r="K208" s="58"/>
      <c r="L208" s="65" t="s">
        <v>74</v>
      </c>
      <c r="M208" s="16">
        <v>205</v>
      </c>
      <c r="N208" s="17">
        <f t="shared" ref="N208:N219" si="227">$N$196*(1+$K$8)</f>
        <v>500</v>
      </c>
      <c r="O208" s="17">
        <f t="shared" si="216"/>
        <v>102500</v>
      </c>
      <c r="P208" s="17">
        <f t="shared" si="192"/>
        <v>0</v>
      </c>
      <c r="Q208" s="17">
        <f t="shared" si="201"/>
        <v>0</v>
      </c>
      <c r="R208" s="17">
        <f t="shared" si="202"/>
        <v>156520.60449725308</v>
      </c>
      <c r="S208" s="17">
        <f t="shared" si="217"/>
        <v>913.03685956730976</v>
      </c>
      <c r="T208" s="17">
        <f t="shared" si="203"/>
        <v>81200.332953019941</v>
      </c>
      <c r="U208" s="17">
        <f t="shared" si="218"/>
        <v>157433.64135682039</v>
      </c>
      <c r="V208" s="17">
        <f t="shared" si="226"/>
        <v>10</v>
      </c>
      <c r="W208" s="17">
        <f t="shared" si="219"/>
        <v>2050</v>
      </c>
      <c r="X208" s="17">
        <f t="shared" si="220"/>
        <v>13.119470113068367</v>
      </c>
      <c r="Y208" s="17">
        <f t="shared" si="221"/>
        <v>1166.7714508844638</v>
      </c>
      <c r="Z208" s="17">
        <f t="shared" si="222"/>
        <v>262.38940226136731</v>
      </c>
      <c r="AA208" s="17">
        <f t="shared" si="223"/>
        <v>23335.429017689297</v>
      </c>
      <c r="AB208" s="17">
        <f t="shared" si="224"/>
        <v>157148.13248444596</v>
      </c>
      <c r="AC208" s="17">
        <f t="shared" si="185"/>
        <v>26552.200468573763</v>
      </c>
      <c r="AD208" s="19">
        <f t="shared" si="186"/>
        <v>0.25904585822998794</v>
      </c>
      <c r="AE208" s="28"/>
      <c r="AF208" s="25">
        <f>AB208*$K$40</f>
        <v>0</v>
      </c>
      <c r="AG208" s="14">
        <f t="shared" si="187"/>
        <v>26552.200468573763</v>
      </c>
      <c r="AH208" s="26">
        <f t="shared" si="188"/>
        <v>0.25904585822998794</v>
      </c>
      <c r="AI208" s="29">
        <f t="shared" si="194"/>
        <v>54648.13248444596</v>
      </c>
      <c r="AJ208" s="29">
        <f t="shared" si="195"/>
        <v>10383.145172044733</v>
      </c>
      <c r="AK208" s="81">
        <f t="shared" si="196"/>
        <v>146764.98731240124</v>
      </c>
      <c r="AL208" s="28">
        <v>205</v>
      </c>
      <c r="AM208" s="14">
        <f t="shared" si="197"/>
        <v>192776.94264153141</v>
      </c>
      <c r="AN208" s="15">
        <f t="shared" si="204"/>
        <v>10</v>
      </c>
      <c r="AO208" s="15">
        <f t="shared" si="205"/>
        <v>2050</v>
      </c>
      <c r="AP208" s="15">
        <f t="shared" si="206"/>
        <v>192766.94264153141</v>
      </c>
      <c r="AQ208" s="15">
        <f t="shared" si="207"/>
        <v>1124.4738320756001</v>
      </c>
      <c r="AR208" s="15">
        <f t="shared" si="225"/>
        <v>93441.416473607009</v>
      </c>
      <c r="AS208" s="15">
        <f t="shared" si="208"/>
        <v>193891.41647360701</v>
      </c>
      <c r="AT208" s="15">
        <f t="shared" si="189"/>
        <v>17364.369129985331</v>
      </c>
      <c r="AU208" s="85">
        <f t="shared" si="209"/>
        <v>176527.04734362167</v>
      </c>
      <c r="AV208" s="17">
        <f t="shared" si="190"/>
        <v>29762.060031220433</v>
      </c>
      <c r="AW208" s="36">
        <v>205</v>
      </c>
      <c r="AX208" s="25">
        <f>N208+BD207-BF207</f>
        <v>170061.46942767457</v>
      </c>
      <c r="AY208" s="15">
        <f t="shared" si="210"/>
        <v>10</v>
      </c>
      <c r="AZ208" s="14">
        <f t="shared" si="211"/>
        <v>2050</v>
      </c>
      <c r="BA208" s="14">
        <f t="shared" si="212"/>
        <v>170051.46942767457</v>
      </c>
      <c r="BB208" s="15">
        <f t="shared" si="199"/>
        <v>991.96690499476847</v>
      </c>
      <c r="BC208" s="14">
        <f t="shared" si="213"/>
        <v>86441.188420642386</v>
      </c>
      <c r="BD208" s="14">
        <f t="shared" si="214"/>
        <v>171043.43633266934</v>
      </c>
      <c r="BE208" s="25">
        <f>BD208-AX208</f>
        <v>981.96690499476972</v>
      </c>
      <c r="BF208" s="15">
        <f t="shared" si="200"/>
        <v>186.57371194900625</v>
      </c>
      <c r="BG208" s="34">
        <f t="shared" si="215"/>
        <v>170856.86262072035</v>
      </c>
      <c r="BH208" s="32">
        <f t="shared" si="191"/>
        <v>24091.875308319111</v>
      </c>
    </row>
    <row r="209" spans="1:60">
      <c r="A209" s="6"/>
      <c r="F209" s="59"/>
      <c r="G209" s="59"/>
      <c r="H209" s="59"/>
      <c r="I209" s="59"/>
      <c r="J209" s="58"/>
      <c r="K209" s="58"/>
      <c r="L209" s="65"/>
      <c r="M209" s="12">
        <v>206</v>
      </c>
      <c r="N209" s="15">
        <f t="shared" si="227"/>
        <v>500</v>
      </c>
      <c r="O209" s="15">
        <f t="shared" si="216"/>
        <v>103000</v>
      </c>
      <c r="P209" s="15">
        <f t="shared" si="192"/>
        <v>0</v>
      </c>
      <c r="Q209" s="15">
        <f t="shared" si="201"/>
        <v>0</v>
      </c>
      <c r="R209" s="14">
        <f t="shared" si="202"/>
        <v>157648.13248444596</v>
      </c>
      <c r="S209" s="15">
        <f t="shared" si="217"/>
        <v>919.61410615926809</v>
      </c>
      <c r="T209" s="15">
        <f t="shared" si="203"/>
        <v>82119.947059179205</v>
      </c>
      <c r="U209" s="15">
        <f t="shared" si="218"/>
        <v>158567.74659060524</v>
      </c>
      <c r="V209" s="15">
        <f t="shared" si="226"/>
        <v>10</v>
      </c>
      <c r="W209" s="15">
        <f t="shared" si="219"/>
        <v>2060</v>
      </c>
      <c r="X209" s="15">
        <f t="shared" si="220"/>
        <v>13.213978882550437</v>
      </c>
      <c r="Y209" s="14">
        <f t="shared" si="221"/>
        <v>1179.9854297670142</v>
      </c>
      <c r="Z209" s="15">
        <f t="shared" si="222"/>
        <v>264.27957765100876</v>
      </c>
      <c r="AA209" s="14">
        <f t="shared" si="223"/>
        <v>23599.708595340308</v>
      </c>
      <c r="AB209" s="15">
        <f t="shared" si="224"/>
        <v>158280.25303407168</v>
      </c>
      <c r="AC209" s="15">
        <f t="shared" si="185"/>
        <v>26839.694025107321</v>
      </c>
      <c r="AD209" s="20">
        <f t="shared" si="186"/>
        <v>0.26057955364181867</v>
      </c>
      <c r="AE209" s="28"/>
      <c r="AF209" s="14">
        <f t="shared" ref="AF209:AF219" si="228">AB209*$K$40</f>
        <v>0</v>
      </c>
      <c r="AG209" s="14">
        <f t="shared" si="187"/>
        <v>26839.694025107321</v>
      </c>
      <c r="AH209" s="26">
        <f t="shared" si="188"/>
        <v>0.26057955364181867</v>
      </c>
      <c r="AI209" s="29">
        <f t="shared" si="194"/>
        <v>55280.253034071677</v>
      </c>
      <c r="AJ209" s="29">
        <f t="shared" si="195"/>
        <v>10503.248076473619</v>
      </c>
      <c r="AK209" s="81">
        <f t="shared" si="196"/>
        <v>147777.00495759805</v>
      </c>
      <c r="AL209" s="28">
        <v>206</v>
      </c>
      <c r="AM209" s="14">
        <f t="shared" si="197"/>
        <v>194391.41647360701</v>
      </c>
      <c r="AN209" s="15">
        <f t="shared" si="204"/>
        <v>10</v>
      </c>
      <c r="AO209" s="15">
        <f t="shared" si="205"/>
        <v>2060</v>
      </c>
      <c r="AP209" s="15">
        <f t="shared" si="206"/>
        <v>194381.41647360701</v>
      </c>
      <c r="AQ209" s="15">
        <f t="shared" si="207"/>
        <v>1133.891596096041</v>
      </c>
      <c r="AR209" s="15">
        <f t="shared" si="225"/>
        <v>94575.308069703053</v>
      </c>
      <c r="AS209" s="15">
        <f t="shared" si="208"/>
        <v>195515.30806970305</v>
      </c>
      <c r="AT209" s="15">
        <f t="shared" si="189"/>
        <v>17577.908533243579</v>
      </c>
      <c r="AU209" s="85">
        <f t="shared" si="209"/>
        <v>177937.39953645947</v>
      </c>
      <c r="AV209" s="32">
        <f t="shared" si="190"/>
        <v>30160.394578861422</v>
      </c>
      <c r="AW209" s="36">
        <v>206</v>
      </c>
      <c r="AX209" s="14">
        <f t="shared" ref="AX209:AX219" si="229">N209+BD208</f>
        <v>171543.43633266934</v>
      </c>
      <c r="AY209" s="15">
        <f t="shared" si="210"/>
        <v>10</v>
      </c>
      <c r="AZ209" s="14">
        <f t="shared" si="211"/>
        <v>2060</v>
      </c>
      <c r="BA209" s="14">
        <f t="shared" si="212"/>
        <v>171533.43633266934</v>
      </c>
      <c r="BB209" s="15">
        <f t="shared" si="199"/>
        <v>1000.6117119405712</v>
      </c>
      <c r="BC209" s="14">
        <f t="shared" si="213"/>
        <v>87441.800132582954</v>
      </c>
      <c r="BD209" s="14">
        <f t="shared" si="214"/>
        <v>172534.04804460992</v>
      </c>
      <c r="BE209" s="87">
        <f>BD209-AX208-N209</f>
        <v>1972.5786169353523</v>
      </c>
      <c r="BF209" s="15">
        <f t="shared" si="200"/>
        <v>374.78993721771695</v>
      </c>
      <c r="BG209" s="34">
        <f t="shared" si="215"/>
        <v>172159.2581073922</v>
      </c>
      <c r="BH209" s="32">
        <f t="shared" si="191"/>
        <v>24382.253149794153</v>
      </c>
    </row>
    <row r="210" spans="1:60">
      <c r="A210" s="6"/>
      <c r="F210" s="59"/>
      <c r="G210" s="59"/>
      <c r="H210" s="59"/>
      <c r="I210" s="59"/>
      <c r="J210" s="58"/>
      <c r="K210" s="58"/>
      <c r="L210" s="65"/>
      <c r="M210" s="12">
        <v>207</v>
      </c>
      <c r="N210" s="15">
        <f t="shared" si="227"/>
        <v>500</v>
      </c>
      <c r="O210" s="15">
        <f t="shared" si="216"/>
        <v>103500</v>
      </c>
      <c r="P210" s="15">
        <f t="shared" si="192"/>
        <v>0</v>
      </c>
      <c r="Q210" s="15">
        <f t="shared" si="201"/>
        <v>0</v>
      </c>
      <c r="R210" s="14">
        <f t="shared" si="202"/>
        <v>158780.25303407168</v>
      </c>
      <c r="S210" s="15">
        <f t="shared" si="217"/>
        <v>926.21814269875165</v>
      </c>
      <c r="T210" s="15">
        <f t="shared" si="203"/>
        <v>83046.165201877957</v>
      </c>
      <c r="U210" s="15">
        <f t="shared" si="218"/>
        <v>159706.47117677043</v>
      </c>
      <c r="V210" s="15">
        <f t="shared" si="226"/>
        <v>10</v>
      </c>
      <c r="W210" s="15">
        <f t="shared" si="219"/>
        <v>2070</v>
      </c>
      <c r="X210" s="15">
        <f t="shared" si="220"/>
        <v>13.308872598064204</v>
      </c>
      <c r="Y210" s="14">
        <f t="shared" si="221"/>
        <v>1193.2943023650785</v>
      </c>
      <c r="Z210" s="15">
        <f t="shared" si="222"/>
        <v>266.17745196128408</v>
      </c>
      <c r="AA210" s="14">
        <f t="shared" si="223"/>
        <v>23865.886047301592</v>
      </c>
      <c r="AB210" s="15">
        <f t="shared" si="224"/>
        <v>159416.98485221106</v>
      </c>
      <c r="AC210" s="15">
        <f t="shared" si="185"/>
        <v>27129.180349666669</v>
      </c>
      <c r="AD210" s="20">
        <f t="shared" si="186"/>
        <v>0.26211768453784223</v>
      </c>
      <c r="AE210" s="28"/>
      <c r="AF210" s="14">
        <f t="shared" si="228"/>
        <v>0</v>
      </c>
      <c r="AG210" s="14">
        <f t="shared" si="187"/>
        <v>27129.180349666669</v>
      </c>
      <c r="AH210" s="26">
        <f t="shared" si="188"/>
        <v>0.26211768453784223</v>
      </c>
      <c r="AI210" s="29">
        <f t="shared" si="194"/>
        <v>55916.984852211055</v>
      </c>
      <c r="AJ210" s="29">
        <f t="shared" si="195"/>
        <v>10624.227121920101</v>
      </c>
      <c r="AK210" s="81">
        <f t="shared" si="196"/>
        <v>148792.75773029096</v>
      </c>
      <c r="AL210" s="28">
        <v>207</v>
      </c>
      <c r="AM210" s="14">
        <f t="shared" si="197"/>
        <v>196015.30806970305</v>
      </c>
      <c r="AN210" s="15">
        <f t="shared" si="204"/>
        <v>10</v>
      </c>
      <c r="AO210" s="15">
        <f t="shared" si="205"/>
        <v>2070</v>
      </c>
      <c r="AP210" s="15">
        <f t="shared" si="206"/>
        <v>196005.30806970305</v>
      </c>
      <c r="AQ210" s="15">
        <f t="shared" si="207"/>
        <v>1143.3642970732678</v>
      </c>
      <c r="AR210" s="15">
        <f t="shared" si="225"/>
        <v>95718.672366776314</v>
      </c>
      <c r="AS210" s="15">
        <f t="shared" si="208"/>
        <v>197148.67236677633</v>
      </c>
      <c r="AT210" s="15">
        <f t="shared" si="189"/>
        <v>17793.247749687504</v>
      </c>
      <c r="AU210" s="85">
        <f t="shared" si="209"/>
        <v>179355.42461708884</v>
      </c>
      <c r="AV210" s="32">
        <f t="shared" si="190"/>
        <v>30562.666886797873</v>
      </c>
      <c r="AW210" s="36">
        <v>207</v>
      </c>
      <c r="AX210" s="14">
        <f t="shared" si="229"/>
        <v>173034.04804460992</v>
      </c>
      <c r="AY210" s="15">
        <f t="shared" si="210"/>
        <v>10</v>
      </c>
      <c r="AZ210" s="14">
        <f t="shared" si="211"/>
        <v>2070</v>
      </c>
      <c r="BA210" s="14">
        <f t="shared" si="212"/>
        <v>173024.04804460992</v>
      </c>
      <c r="BB210" s="15">
        <f t="shared" si="199"/>
        <v>1009.3069469268913</v>
      </c>
      <c r="BC210" s="14">
        <f t="shared" si="213"/>
        <v>88451.107079509849</v>
      </c>
      <c r="BD210" s="14">
        <f t="shared" si="214"/>
        <v>174033.35499153682</v>
      </c>
      <c r="BE210" s="14">
        <f>BD210-$AX$208-SUM($N$209:N210)</f>
        <v>2971.8855638622481</v>
      </c>
      <c r="BF210" s="15">
        <f t="shared" si="200"/>
        <v>564.65825713382719</v>
      </c>
      <c r="BG210" s="34">
        <f t="shared" si="215"/>
        <v>173468.696734403</v>
      </c>
      <c r="BH210" s="32">
        <f t="shared" si="191"/>
        <v>24675.939004112035</v>
      </c>
    </row>
    <row r="211" spans="1:60">
      <c r="A211" s="6"/>
      <c r="F211" s="59"/>
      <c r="G211" s="59"/>
      <c r="H211" s="59"/>
      <c r="I211" s="59"/>
      <c r="J211" s="58"/>
      <c r="K211" s="58"/>
      <c r="L211" s="65"/>
      <c r="M211" s="12">
        <v>208</v>
      </c>
      <c r="N211" s="15">
        <f t="shared" si="227"/>
        <v>500</v>
      </c>
      <c r="O211" s="15">
        <f t="shared" si="216"/>
        <v>104000</v>
      </c>
      <c r="P211" s="15">
        <f t="shared" si="192"/>
        <v>0</v>
      </c>
      <c r="Q211" s="15">
        <f t="shared" si="201"/>
        <v>0</v>
      </c>
      <c r="R211" s="14">
        <f t="shared" si="202"/>
        <v>159916.98485221106</v>
      </c>
      <c r="S211" s="15">
        <f t="shared" si="217"/>
        <v>932.84907830456461</v>
      </c>
      <c r="T211" s="15">
        <f t="shared" si="203"/>
        <v>83979.014280182528</v>
      </c>
      <c r="U211" s="15">
        <f t="shared" si="218"/>
        <v>160849.83393051563</v>
      </c>
      <c r="V211" s="15">
        <f t="shared" si="226"/>
        <v>10</v>
      </c>
      <c r="W211" s="15">
        <f t="shared" si="219"/>
        <v>2080</v>
      </c>
      <c r="X211" s="15">
        <f t="shared" si="220"/>
        <v>13.404152827542971</v>
      </c>
      <c r="Y211" s="14">
        <f t="shared" si="221"/>
        <v>1206.6984551926214</v>
      </c>
      <c r="Z211" s="15">
        <f t="shared" si="222"/>
        <v>268.0830565508594</v>
      </c>
      <c r="AA211" s="14">
        <f t="shared" si="223"/>
        <v>24133.969103852451</v>
      </c>
      <c r="AB211" s="15">
        <f t="shared" si="224"/>
        <v>160558.34672113723</v>
      </c>
      <c r="AC211" s="15">
        <f t="shared" si="185"/>
        <v>27420.667559045072</v>
      </c>
      <c r="AD211" s="20">
        <f t="shared" si="186"/>
        <v>0.26366026499081802</v>
      </c>
      <c r="AE211" s="28"/>
      <c r="AF211" s="14">
        <f t="shared" si="228"/>
        <v>0</v>
      </c>
      <c r="AG211" s="14">
        <f t="shared" si="187"/>
        <v>27420.667559045072</v>
      </c>
      <c r="AH211" s="26">
        <f t="shared" si="188"/>
        <v>0.26366026499081802</v>
      </c>
      <c r="AI211" s="29">
        <f t="shared" si="194"/>
        <v>56558.346721137234</v>
      </c>
      <c r="AJ211" s="29">
        <f t="shared" si="195"/>
        <v>10746.085877016074</v>
      </c>
      <c r="AK211" s="81">
        <f t="shared" si="196"/>
        <v>149812.26084412116</v>
      </c>
      <c r="AL211" s="28">
        <v>208</v>
      </c>
      <c r="AM211" s="14">
        <f t="shared" si="197"/>
        <v>197648.67236677633</v>
      </c>
      <c r="AN211" s="15">
        <f t="shared" si="204"/>
        <v>10</v>
      </c>
      <c r="AO211" s="15">
        <f t="shared" si="205"/>
        <v>2080</v>
      </c>
      <c r="AP211" s="15">
        <f t="shared" si="206"/>
        <v>197638.67236677633</v>
      </c>
      <c r="AQ211" s="15">
        <f t="shared" si="207"/>
        <v>1152.892255472862</v>
      </c>
      <c r="AR211" s="15">
        <f t="shared" si="225"/>
        <v>96871.564622249178</v>
      </c>
      <c r="AS211" s="15">
        <f t="shared" si="208"/>
        <v>198791.56462224919</v>
      </c>
      <c r="AT211" s="15">
        <f t="shared" si="189"/>
        <v>18010.397278227345</v>
      </c>
      <c r="AU211" s="85">
        <f t="shared" si="209"/>
        <v>180781.16734402184</v>
      </c>
      <c r="AV211" s="32">
        <f t="shared" si="190"/>
        <v>30968.906499900681</v>
      </c>
      <c r="AW211" s="36">
        <v>208</v>
      </c>
      <c r="AX211" s="14">
        <f t="shared" si="229"/>
        <v>174533.35499153682</v>
      </c>
      <c r="AY211" s="15">
        <f t="shared" si="210"/>
        <v>10</v>
      </c>
      <c r="AZ211" s="14">
        <f t="shared" si="211"/>
        <v>2080</v>
      </c>
      <c r="BA211" s="14">
        <f t="shared" si="212"/>
        <v>174523.35499153682</v>
      </c>
      <c r="BB211" s="15">
        <f t="shared" si="199"/>
        <v>1018.0529041172982</v>
      </c>
      <c r="BC211" s="14">
        <f t="shared" si="213"/>
        <v>89469.159983627149</v>
      </c>
      <c r="BD211" s="14">
        <f t="shared" si="214"/>
        <v>175541.40789565412</v>
      </c>
      <c r="BE211" s="14">
        <f>BD211-$AX$208-SUM($N$209:N211)</f>
        <v>3979.9384679795476</v>
      </c>
      <c r="BF211" s="15">
        <f t="shared" si="200"/>
        <v>756.18830891611401</v>
      </c>
      <c r="BG211" s="34">
        <f t="shared" si="215"/>
        <v>174785.21958673801</v>
      </c>
      <c r="BH211" s="32">
        <f t="shared" si="191"/>
        <v>24972.958742616844</v>
      </c>
    </row>
    <row r="212" spans="1:60">
      <c r="A212" s="6"/>
      <c r="F212" s="59"/>
      <c r="G212" s="59"/>
      <c r="H212" s="59"/>
      <c r="I212" s="59"/>
      <c r="J212" s="58"/>
      <c r="K212" s="58"/>
      <c r="L212" s="65"/>
      <c r="M212" s="12">
        <v>209</v>
      </c>
      <c r="N212" s="15">
        <f t="shared" si="227"/>
        <v>500</v>
      </c>
      <c r="O212" s="15">
        <f t="shared" si="216"/>
        <v>104500</v>
      </c>
      <c r="P212" s="15">
        <f t="shared" si="192"/>
        <v>0</v>
      </c>
      <c r="Q212" s="15">
        <f t="shared" si="201"/>
        <v>0</v>
      </c>
      <c r="R212" s="14">
        <f t="shared" si="202"/>
        <v>161058.34672113723</v>
      </c>
      <c r="S212" s="15">
        <f t="shared" si="217"/>
        <v>939.50702253996724</v>
      </c>
      <c r="T212" s="15">
        <f t="shared" si="203"/>
        <v>84918.521302722496</v>
      </c>
      <c r="U212" s="15">
        <f t="shared" si="218"/>
        <v>161997.8537436772</v>
      </c>
      <c r="V212" s="15">
        <f t="shared" si="226"/>
        <v>10</v>
      </c>
      <c r="W212" s="15">
        <f t="shared" si="219"/>
        <v>2090</v>
      </c>
      <c r="X212" s="15">
        <f t="shared" si="220"/>
        <v>13.499821145306434</v>
      </c>
      <c r="Y212" s="14">
        <f t="shared" si="221"/>
        <v>1220.1982763379278</v>
      </c>
      <c r="Z212" s="15">
        <f t="shared" si="222"/>
        <v>269.99642290612871</v>
      </c>
      <c r="AA212" s="14">
        <f t="shared" si="223"/>
        <v>24403.96552675858</v>
      </c>
      <c r="AB212" s="15">
        <f t="shared" si="224"/>
        <v>161704.35749962577</v>
      </c>
      <c r="AC212" s="15">
        <f t="shared" si="185"/>
        <v>27714.163803096508</v>
      </c>
      <c r="AD212" s="20">
        <f t="shared" si="186"/>
        <v>0.26520730912054075</v>
      </c>
      <c r="AE212" s="28"/>
      <c r="AF212" s="14">
        <f t="shared" si="228"/>
        <v>0</v>
      </c>
      <c r="AG212" s="14">
        <f t="shared" si="187"/>
        <v>27714.163803096508</v>
      </c>
      <c r="AH212" s="26">
        <f t="shared" si="188"/>
        <v>0.26520730912054075</v>
      </c>
      <c r="AI212" s="29">
        <f t="shared" si="194"/>
        <v>57204.357499625767</v>
      </c>
      <c r="AJ212" s="29">
        <f t="shared" si="195"/>
        <v>10868.827924928895</v>
      </c>
      <c r="AK212" s="81">
        <f t="shared" si="196"/>
        <v>150835.52957469688</v>
      </c>
      <c r="AL212" s="28">
        <v>209</v>
      </c>
      <c r="AM212" s="14">
        <f t="shared" si="197"/>
        <v>199291.56462224919</v>
      </c>
      <c r="AN212" s="15">
        <f t="shared" si="204"/>
        <v>10</v>
      </c>
      <c r="AO212" s="15">
        <f t="shared" si="205"/>
        <v>2090</v>
      </c>
      <c r="AP212" s="15">
        <f t="shared" si="206"/>
        <v>199281.56462224919</v>
      </c>
      <c r="AQ212" s="15">
        <f t="shared" si="207"/>
        <v>1162.4757936297872</v>
      </c>
      <c r="AR212" s="15">
        <f t="shared" si="225"/>
        <v>98034.040415878961</v>
      </c>
      <c r="AS212" s="15">
        <f t="shared" si="208"/>
        <v>200444.04041587899</v>
      </c>
      <c r="AT212" s="15">
        <f t="shared" si="189"/>
        <v>18229.367679017007</v>
      </c>
      <c r="AU212" s="85">
        <f t="shared" si="209"/>
        <v>182214.67273686198</v>
      </c>
      <c r="AV212" s="32">
        <f t="shared" si="190"/>
        <v>31379.143162165099</v>
      </c>
      <c r="AW212" s="36">
        <v>209</v>
      </c>
      <c r="AX212" s="14">
        <f t="shared" si="229"/>
        <v>176041.40789565412</v>
      </c>
      <c r="AY212" s="15">
        <f t="shared" si="210"/>
        <v>10</v>
      </c>
      <c r="AZ212" s="14">
        <f t="shared" si="211"/>
        <v>2090</v>
      </c>
      <c r="BA212" s="14">
        <f t="shared" si="212"/>
        <v>176031.40789565412</v>
      </c>
      <c r="BB212" s="15">
        <f t="shared" si="199"/>
        <v>1026.8498793913157</v>
      </c>
      <c r="BC212" s="14">
        <f t="shared" si="213"/>
        <v>90496.009863018466</v>
      </c>
      <c r="BD212" s="14">
        <f t="shared" si="214"/>
        <v>177058.25777504544</v>
      </c>
      <c r="BE212" s="14">
        <f>BD212-$AX$208-SUM($N$209:N212)</f>
        <v>4996.7883473708644</v>
      </c>
      <c r="BF212" s="15">
        <f t="shared" si="200"/>
        <v>949.38978600046426</v>
      </c>
      <c r="BG212" s="34">
        <f t="shared" si="215"/>
        <v>176108.86798904499</v>
      </c>
      <c r="BH212" s="32">
        <f t="shared" si="191"/>
        <v>25273.338414348109</v>
      </c>
    </row>
    <row r="213" spans="1:60">
      <c r="A213" s="6"/>
      <c r="F213" s="59"/>
      <c r="G213" s="59"/>
      <c r="H213" s="59"/>
      <c r="I213" s="59"/>
      <c r="J213" s="58"/>
      <c r="K213" s="58"/>
      <c r="L213" s="65"/>
      <c r="M213" s="12">
        <v>210</v>
      </c>
      <c r="N213" s="15">
        <f t="shared" si="227"/>
        <v>500</v>
      </c>
      <c r="O213" s="15">
        <f t="shared" si="216"/>
        <v>105000</v>
      </c>
      <c r="P213" s="15">
        <f t="shared" si="192"/>
        <v>0</v>
      </c>
      <c r="Q213" s="15">
        <f t="shared" si="201"/>
        <v>0</v>
      </c>
      <c r="R213" s="14">
        <f t="shared" si="202"/>
        <v>162204.35749962577</v>
      </c>
      <c r="S213" s="15">
        <f t="shared" si="217"/>
        <v>946.1920854144837</v>
      </c>
      <c r="T213" s="15">
        <f t="shared" si="203"/>
        <v>85864.713388136981</v>
      </c>
      <c r="U213" s="15">
        <f t="shared" si="218"/>
        <v>163150.54958504025</v>
      </c>
      <c r="V213" s="15">
        <f t="shared" si="226"/>
        <v>10</v>
      </c>
      <c r="W213" s="15">
        <f t="shared" si="219"/>
        <v>2100</v>
      </c>
      <c r="X213" s="15">
        <f t="shared" si="220"/>
        <v>13.595879132086688</v>
      </c>
      <c r="Y213" s="14">
        <f t="shared" si="221"/>
        <v>1233.7941554700146</v>
      </c>
      <c r="Z213" s="15">
        <f t="shared" si="222"/>
        <v>271.91758264173376</v>
      </c>
      <c r="AA213" s="14">
        <f t="shared" si="223"/>
        <v>24675.883109400314</v>
      </c>
      <c r="AB213" s="15">
        <f t="shared" si="224"/>
        <v>162855.03612326644</v>
      </c>
      <c r="AC213" s="15">
        <f t="shared" si="185"/>
        <v>28009.67726487033</v>
      </c>
      <c r="AD213" s="20">
        <f t="shared" si="186"/>
        <v>0.26675883109400317</v>
      </c>
      <c r="AE213" s="28"/>
      <c r="AF213" s="14">
        <f t="shared" si="228"/>
        <v>0</v>
      </c>
      <c r="AG213" s="14">
        <f t="shared" si="187"/>
        <v>28009.67726487033</v>
      </c>
      <c r="AH213" s="26">
        <f t="shared" si="188"/>
        <v>0.26675883109400317</v>
      </c>
      <c r="AI213" s="29">
        <f t="shared" si="194"/>
        <v>57855.036123266444</v>
      </c>
      <c r="AJ213" s="29">
        <f t="shared" si="195"/>
        <v>10992.456863420624</v>
      </c>
      <c r="AK213" s="81">
        <f t="shared" si="196"/>
        <v>151862.57925984581</v>
      </c>
      <c r="AL213" s="28">
        <v>210</v>
      </c>
      <c r="AM213" s="14">
        <f t="shared" si="197"/>
        <v>200944.04041587899</v>
      </c>
      <c r="AN213" s="15">
        <f t="shared" si="204"/>
        <v>10</v>
      </c>
      <c r="AO213" s="15">
        <f t="shared" si="205"/>
        <v>2100</v>
      </c>
      <c r="AP213" s="15">
        <f t="shared" si="206"/>
        <v>200934.04041587899</v>
      </c>
      <c r="AQ213" s="15">
        <f t="shared" si="207"/>
        <v>1172.1152357592944</v>
      </c>
      <c r="AR213" s="15">
        <f t="shared" si="225"/>
        <v>99206.155651638255</v>
      </c>
      <c r="AS213" s="15">
        <f t="shared" si="208"/>
        <v>202106.15565163828</v>
      </c>
      <c r="AT213" s="15">
        <f t="shared" si="189"/>
        <v>18450.169573811276</v>
      </c>
      <c r="AU213" s="85">
        <f t="shared" si="209"/>
        <v>183655.98607782699</v>
      </c>
      <c r="AV213" s="32">
        <f t="shared" si="190"/>
        <v>31793.406817981187</v>
      </c>
      <c r="AW213" s="36">
        <v>210</v>
      </c>
      <c r="AX213" s="14">
        <f t="shared" si="229"/>
        <v>177558.25777504544</v>
      </c>
      <c r="AY213" s="15">
        <f t="shared" si="210"/>
        <v>10</v>
      </c>
      <c r="AZ213" s="14">
        <f t="shared" si="211"/>
        <v>2100</v>
      </c>
      <c r="BA213" s="14">
        <f t="shared" si="212"/>
        <v>177548.25777504544</v>
      </c>
      <c r="BB213" s="15">
        <f t="shared" si="199"/>
        <v>1035.6981703544318</v>
      </c>
      <c r="BC213" s="14">
        <f t="shared" si="213"/>
        <v>91531.708033372895</v>
      </c>
      <c r="BD213" s="14">
        <f t="shared" si="214"/>
        <v>178583.95594539988</v>
      </c>
      <c r="BE213" s="14">
        <f>BD213-$AX$208-SUM($N$209:N213)</f>
        <v>6022.4865177253087</v>
      </c>
      <c r="BF213" s="15">
        <f t="shared" si="200"/>
        <v>1144.2724383678087</v>
      </c>
      <c r="BG213" s="34">
        <f t="shared" si="215"/>
        <v>177439.68350703208</v>
      </c>
      <c r="BH213" s="32">
        <f t="shared" si="191"/>
        <v>25577.104247186275</v>
      </c>
    </row>
    <row r="214" spans="1:60">
      <c r="A214" s="6"/>
      <c r="F214" s="59"/>
      <c r="G214" s="59"/>
      <c r="H214" s="59"/>
      <c r="I214" s="59"/>
      <c r="J214" s="58"/>
      <c r="K214" s="58"/>
      <c r="L214" s="65"/>
      <c r="M214" s="12">
        <v>211</v>
      </c>
      <c r="N214" s="15">
        <f t="shared" si="227"/>
        <v>500</v>
      </c>
      <c r="O214" s="15">
        <f t="shared" si="216"/>
        <v>105500</v>
      </c>
      <c r="P214" s="15">
        <f t="shared" si="192"/>
        <v>0</v>
      </c>
      <c r="Q214" s="15">
        <f t="shared" si="201"/>
        <v>0</v>
      </c>
      <c r="R214" s="14">
        <f t="shared" si="202"/>
        <v>163355.03612326644</v>
      </c>
      <c r="S214" s="15">
        <f t="shared" si="217"/>
        <v>952.90437738572098</v>
      </c>
      <c r="T214" s="15">
        <f t="shared" si="203"/>
        <v>86817.617765522707</v>
      </c>
      <c r="U214" s="15">
        <f t="shared" si="218"/>
        <v>164307.94050065216</v>
      </c>
      <c r="V214" s="15">
        <f t="shared" si="226"/>
        <v>10</v>
      </c>
      <c r="W214" s="15">
        <f t="shared" si="219"/>
        <v>2110</v>
      </c>
      <c r="X214" s="15">
        <f t="shared" si="220"/>
        <v>13.692328375054347</v>
      </c>
      <c r="Y214" s="14">
        <f t="shared" si="221"/>
        <v>1247.486483845069</v>
      </c>
      <c r="Z214" s="15">
        <f t="shared" si="222"/>
        <v>273.84656750108695</v>
      </c>
      <c r="AA214" s="14">
        <f t="shared" si="223"/>
        <v>24949.729676901403</v>
      </c>
      <c r="AB214" s="15">
        <f t="shared" si="224"/>
        <v>164010.40160477601</v>
      </c>
      <c r="AC214" s="15">
        <f t="shared" si="185"/>
        <v>28307.216160746473</v>
      </c>
      <c r="AD214" s="20">
        <f t="shared" si="186"/>
        <v>0.26831484512555898</v>
      </c>
      <c r="AE214" s="28"/>
      <c r="AF214" s="14">
        <f t="shared" si="228"/>
        <v>0</v>
      </c>
      <c r="AG214" s="14">
        <f t="shared" si="187"/>
        <v>28307.216160746473</v>
      </c>
      <c r="AH214" s="26">
        <f t="shared" si="188"/>
        <v>0.26831484512555898</v>
      </c>
      <c r="AI214" s="29">
        <f t="shared" si="194"/>
        <v>58510.401604776009</v>
      </c>
      <c r="AJ214" s="29">
        <f t="shared" si="195"/>
        <v>11116.976304907443</v>
      </c>
      <c r="AK214" s="81">
        <f t="shared" si="196"/>
        <v>152893.42529986857</v>
      </c>
      <c r="AL214" s="28">
        <v>211</v>
      </c>
      <c r="AM214" s="14">
        <f t="shared" si="197"/>
        <v>202606.15565163828</v>
      </c>
      <c r="AN214" s="15">
        <f t="shared" si="204"/>
        <v>10</v>
      </c>
      <c r="AO214" s="15">
        <f t="shared" si="205"/>
        <v>2110</v>
      </c>
      <c r="AP214" s="15">
        <f t="shared" si="206"/>
        <v>202596.15565163828</v>
      </c>
      <c r="AQ214" s="15">
        <f t="shared" si="207"/>
        <v>1181.81090796789</v>
      </c>
      <c r="AR214" s="15">
        <f t="shared" si="225"/>
        <v>100387.96655960614</v>
      </c>
      <c r="AS214" s="15">
        <f t="shared" si="208"/>
        <v>203777.96655960617</v>
      </c>
      <c r="AT214" s="15">
        <f t="shared" si="189"/>
        <v>18672.813646325172</v>
      </c>
      <c r="AU214" s="85">
        <f t="shared" si="209"/>
        <v>185105.152913281</v>
      </c>
      <c r="AV214" s="32">
        <f t="shared" si="190"/>
        <v>32211.727613412426</v>
      </c>
      <c r="AW214" s="36">
        <v>211</v>
      </c>
      <c r="AX214" s="14">
        <f t="shared" si="229"/>
        <v>179083.95594539988</v>
      </c>
      <c r="AY214" s="15">
        <f t="shared" si="210"/>
        <v>10</v>
      </c>
      <c r="AZ214" s="14">
        <f t="shared" si="211"/>
        <v>2110</v>
      </c>
      <c r="BA214" s="14">
        <f t="shared" si="212"/>
        <v>179073.95594539988</v>
      </c>
      <c r="BB214" s="15">
        <f t="shared" si="199"/>
        <v>1044.5980763481659</v>
      </c>
      <c r="BC214" s="14">
        <f t="shared" si="213"/>
        <v>92576.306109721059</v>
      </c>
      <c r="BD214" s="14">
        <f t="shared" si="214"/>
        <v>180118.55402174804</v>
      </c>
      <c r="BE214" s="14">
        <f>BD214-$AX$208-SUM($N$209:N214)</f>
        <v>7057.0845940734725</v>
      </c>
      <c r="BF214" s="15">
        <f t="shared" si="200"/>
        <v>1340.8460728739599</v>
      </c>
      <c r="BG214" s="34">
        <f t="shared" si="215"/>
        <v>178777.70794887407</v>
      </c>
      <c r="BH214" s="32">
        <f t="shared" si="191"/>
        <v>25884.282649005501</v>
      </c>
    </row>
    <row r="215" spans="1:60">
      <c r="A215" s="6"/>
      <c r="F215" s="59"/>
      <c r="G215" s="59"/>
      <c r="H215" s="59"/>
      <c r="I215" s="59"/>
      <c r="J215" s="58"/>
      <c r="K215" s="58"/>
      <c r="L215" s="65"/>
      <c r="M215" s="12">
        <v>212</v>
      </c>
      <c r="N215" s="15">
        <f t="shared" si="227"/>
        <v>500</v>
      </c>
      <c r="O215" s="15">
        <f t="shared" si="216"/>
        <v>106000</v>
      </c>
      <c r="P215" s="15">
        <f t="shared" si="192"/>
        <v>0</v>
      </c>
      <c r="Q215" s="15">
        <f t="shared" si="201"/>
        <v>0</v>
      </c>
      <c r="R215" s="14">
        <f t="shared" si="202"/>
        <v>164510.40160477601</v>
      </c>
      <c r="S215" s="15">
        <f t="shared" si="217"/>
        <v>959.64400936119353</v>
      </c>
      <c r="T215" s="15">
        <f t="shared" si="203"/>
        <v>87777.261774883897</v>
      </c>
      <c r="U215" s="15">
        <f t="shared" si="218"/>
        <v>165470.0456141372</v>
      </c>
      <c r="V215" s="15">
        <f t="shared" si="226"/>
        <v>10</v>
      </c>
      <c r="W215" s="15">
        <f t="shared" si="219"/>
        <v>2120</v>
      </c>
      <c r="X215" s="15">
        <f t="shared" si="220"/>
        <v>13.789170467844768</v>
      </c>
      <c r="Y215" s="14">
        <f t="shared" si="221"/>
        <v>1261.2756543129137</v>
      </c>
      <c r="Z215" s="15">
        <f t="shared" si="222"/>
        <v>275.78340935689533</v>
      </c>
      <c r="AA215" s="14">
        <f t="shared" si="223"/>
        <v>25225.513086258299</v>
      </c>
      <c r="AB215" s="15">
        <f t="shared" si="224"/>
        <v>165170.47303431245</v>
      </c>
      <c r="AC215" s="15">
        <f t="shared" si="185"/>
        <v>28606.788740571214</v>
      </c>
      <c r="AD215" s="20">
        <f t="shared" si="186"/>
        <v>0.2698753654770869</v>
      </c>
      <c r="AE215" s="28"/>
      <c r="AF215" s="14">
        <f t="shared" si="228"/>
        <v>0</v>
      </c>
      <c r="AG215" s="14">
        <f t="shared" si="187"/>
        <v>28606.788740571214</v>
      </c>
      <c r="AH215" s="26">
        <f t="shared" si="188"/>
        <v>0.2698753654770869</v>
      </c>
      <c r="AI215" s="29">
        <f t="shared" si="194"/>
        <v>59170.473034312454</v>
      </c>
      <c r="AJ215" s="29">
        <f t="shared" si="195"/>
        <v>11242.389876519366</v>
      </c>
      <c r="AK215" s="81">
        <f t="shared" si="196"/>
        <v>153928.08315779309</v>
      </c>
      <c r="AL215" s="28">
        <v>212</v>
      </c>
      <c r="AM215" s="14">
        <f t="shared" si="197"/>
        <v>204277.96655960617</v>
      </c>
      <c r="AN215" s="15">
        <f t="shared" si="204"/>
        <v>10</v>
      </c>
      <c r="AO215" s="15">
        <f t="shared" si="205"/>
        <v>2120</v>
      </c>
      <c r="AP215" s="15">
        <f t="shared" si="206"/>
        <v>204267.96655960617</v>
      </c>
      <c r="AQ215" s="15">
        <f t="shared" si="207"/>
        <v>1191.5631382643694</v>
      </c>
      <c r="AR215" s="15">
        <f t="shared" si="225"/>
        <v>101579.5296978705</v>
      </c>
      <c r="AS215" s="15">
        <f t="shared" si="208"/>
        <v>205459.52969787054</v>
      </c>
      <c r="AT215" s="15">
        <f t="shared" si="189"/>
        <v>18897.310642595403</v>
      </c>
      <c r="AU215" s="85">
        <f t="shared" si="209"/>
        <v>186562.21905527514</v>
      </c>
      <c r="AV215" s="32">
        <f t="shared" si="190"/>
        <v>32634.135897482047</v>
      </c>
      <c r="AW215" s="36">
        <v>212</v>
      </c>
      <c r="AX215" s="14">
        <f t="shared" si="229"/>
        <v>180618.55402174804</v>
      </c>
      <c r="AY215" s="15">
        <f t="shared" si="210"/>
        <v>10</v>
      </c>
      <c r="AZ215" s="14">
        <f t="shared" si="211"/>
        <v>2120</v>
      </c>
      <c r="BA215" s="14">
        <f t="shared" si="212"/>
        <v>180608.55402174804</v>
      </c>
      <c r="BB215" s="15">
        <f t="shared" si="199"/>
        <v>1053.549898460197</v>
      </c>
      <c r="BC215" s="14">
        <f t="shared" si="213"/>
        <v>93629.856008181261</v>
      </c>
      <c r="BD215" s="14">
        <f t="shared" si="214"/>
        <v>181662.10392020823</v>
      </c>
      <c r="BE215" s="14">
        <f>BD215-$AX$208-SUM($N$209:N215)</f>
        <v>8100.6344925336598</v>
      </c>
      <c r="BF215" s="15">
        <f t="shared" si="200"/>
        <v>1539.1205535813954</v>
      </c>
      <c r="BG215" s="34">
        <f t="shared" si="215"/>
        <v>180122.98336662684</v>
      </c>
      <c r="BH215" s="32">
        <f t="shared" si="191"/>
        <v>26194.900208833744</v>
      </c>
    </row>
    <row r="216" spans="1:60">
      <c r="A216" s="6"/>
      <c r="F216" s="59"/>
      <c r="G216" s="59"/>
      <c r="H216" s="59"/>
      <c r="I216" s="59"/>
      <c r="J216" s="58"/>
      <c r="K216" s="58"/>
      <c r="L216" s="65"/>
      <c r="M216" s="12">
        <v>213</v>
      </c>
      <c r="N216" s="15">
        <f t="shared" si="227"/>
        <v>500</v>
      </c>
      <c r="O216" s="15">
        <f t="shared" si="216"/>
        <v>106500</v>
      </c>
      <c r="P216" s="15">
        <f t="shared" si="192"/>
        <v>0</v>
      </c>
      <c r="Q216" s="15">
        <f t="shared" si="201"/>
        <v>0</v>
      </c>
      <c r="R216" s="14">
        <f t="shared" si="202"/>
        <v>165670.47303431245</v>
      </c>
      <c r="S216" s="15">
        <f t="shared" si="217"/>
        <v>966.41109270015613</v>
      </c>
      <c r="T216" s="15">
        <f t="shared" si="203"/>
        <v>88743.672867584057</v>
      </c>
      <c r="U216" s="15">
        <f t="shared" si="218"/>
        <v>166636.8841270126</v>
      </c>
      <c r="V216" s="15">
        <f t="shared" si="226"/>
        <v>10</v>
      </c>
      <c r="W216" s="15">
        <f t="shared" si="219"/>
        <v>2130</v>
      </c>
      <c r="X216" s="15">
        <f t="shared" si="220"/>
        <v>13.886407010584383</v>
      </c>
      <c r="Y216" s="14">
        <f t="shared" si="221"/>
        <v>1275.1620613234982</v>
      </c>
      <c r="Z216" s="15">
        <f t="shared" si="222"/>
        <v>277.72814021168767</v>
      </c>
      <c r="AA216" s="14">
        <f t="shared" si="223"/>
        <v>25503.241226469985</v>
      </c>
      <c r="AB216" s="15">
        <f t="shared" si="224"/>
        <v>166335.26957979033</v>
      </c>
      <c r="AC216" s="15">
        <f t="shared" si="185"/>
        <v>28908.403287793484</v>
      </c>
      <c r="AD216" s="20">
        <f t="shared" si="186"/>
        <v>0.27144040645815476</v>
      </c>
      <c r="AE216" s="28"/>
      <c r="AF216" s="14">
        <f t="shared" si="228"/>
        <v>0</v>
      </c>
      <c r="AG216" s="14">
        <f t="shared" si="187"/>
        <v>28908.403287793484</v>
      </c>
      <c r="AH216" s="26">
        <f t="shared" si="188"/>
        <v>0.27144040645815476</v>
      </c>
      <c r="AI216" s="29">
        <f t="shared" si="194"/>
        <v>59835.269579790329</v>
      </c>
      <c r="AJ216" s="29">
        <f t="shared" si="195"/>
        <v>11368.701220160163</v>
      </c>
      <c r="AK216" s="81">
        <f t="shared" si="196"/>
        <v>154966.56835963015</v>
      </c>
      <c r="AL216" s="28">
        <v>213</v>
      </c>
      <c r="AM216" s="14">
        <f t="shared" si="197"/>
        <v>205959.52969787054</v>
      </c>
      <c r="AN216" s="15">
        <f t="shared" si="204"/>
        <v>10</v>
      </c>
      <c r="AO216" s="15">
        <f t="shared" si="205"/>
        <v>2130</v>
      </c>
      <c r="AP216" s="15">
        <f t="shared" si="206"/>
        <v>205949.52969787054</v>
      </c>
      <c r="AQ216" s="15">
        <f t="shared" si="207"/>
        <v>1201.3722565709115</v>
      </c>
      <c r="AR216" s="15">
        <f t="shared" si="225"/>
        <v>102780.90195444142</v>
      </c>
      <c r="AS216" s="15">
        <f t="shared" si="208"/>
        <v>207150.90195444145</v>
      </c>
      <c r="AT216" s="15">
        <f t="shared" si="189"/>
        <v>19123.671371343877</v>
      </c>
      <c r="AU216" s="85">
        <f t="shared" si="209"/>
        <v>188027.23058309758</v>
      </c>
      <c r="AV216" s="32">
        <f t="shared" si="190"/>
        <v>33060.662223467429</v>
      </c>
      <c r="AW216" s="36">
        <v>213</v>
      </c>
      <c r="AX216" s="14">
        <f t="shared" si="229"/>
        <v>182162.10392020823</v>
      </c>
      <c r="AY216" s="15">
        <f t="shared" si="210"/>
        <v>10</v>
      </c>
      <c r="AZ216" s="14">
        <f t="shared" si="211"/>
        <v>2130</v>
      </c>
      <c r="BA216" s="14">
        <f t="shared" si="212"/>
        <v>182152.10392020823</v>
      </c>
      <c r="BB216" s="15">
        <f t="shared" si="199"/>
        <v>1062.5539395345481</v>
      </c>
      <c r="BC216" s="14">
        <f t="shared" si="213"/>
        <v>94692.409947715816</v>
      </c>
      <c r="BD216" s="14">
        <f t="shared" si="214"/>
        <v>183214.65785974279</v>
      </c>
      <c r="BE216" s="14">
        <f>BD216-$AX$208-SUM($N$209:N216)</f>
        <v>9153.1884320682148</v>
      </c>
      <c r="BF216" s="15">
        <f t="shared" si="200"/>
        <v>1739.1058020929609</v>
      </c>
      <c r="BG216" s="34">
        <f t="shared" si="215"/>
        <v>181475.55205764982</v>
      </c>
      <c r="BH216" s="32">
        <f t="shared" si="191"/>
        <v>26508.983698019671</v>
      </c>
    </row>
    <row r="217" spans="1:60">
      <c r="A217" s="6"/>
      <c r="F217" s="59"/>
      <c r="G217" s="59"/>
      <c r="H217" s="59"/>
      <c r="I217" s="59"/>
      <c r="J217" s="58"/>
      <c r="K217" s="58"/>
      <c r="L217" s="65"/>
      <c r="M217" s="12">
        <v>214</v>
      </c>
      <c r="N217" s="15">
        <f t="shared" si="227"/>
        <v>500</v>
      </c>
      <c r="O217" s="15">
        <f t="shared" si="216"/>
        <v>107000</v>
      </c>
      <c r="P217" s="15">
        <f t="shared" si="192"/>
        <v>0</v>
      </c>
      <c r="Q217" s="15">
        <f t="shared" si="201"/>
        <v>0</v>
      </c>
      <c r="R217" s="14">
        <f t="shared" si="202"/>
        <v>166835.26957979033</v>
      </c>
      <c r="S217" s="15">
        <f t="shared" si="217"/>
        <v>973.20573921544371</v>
      </c>
      <c r="T217" s="15">
        <f t="shared" si="203"/>
        <v>89716.878606799495</v>
      </c>
      <c r="U217" s="15">
        <f t="shared" si="218"/>
        <v>167808.47531900578</v>
      </c>
      <c r="V217" s="15">
        <f t="shared" si="226"/>
        <v>10</v>
      </c>
      <c r="W217" s="15">
        <f t="shared" si="219"/>
        <v>2140</v>
      </c>
      <c r="X217" s="15">
        <f t="shared" si="220"/>
        <v>13.984039609917149</v>
      </c>
      <c r="Y217" s="14">
        <f t="shared" si="221"/>
        <v>1289.1461009334153</v>
      </c>
      <c r="Z217" s="15">
        <f t="shared" si="222"/>
        <v>279.680792198343</v>
      </c>
      <c r="AA217" s="14">
        <f t="shared" si="223"/>
        <v>25782.922018668327</v>
      </c>
      <c r="AB217" s="15">
        <f t="shared" si="224"/>
        <v>167504.81048719751</v>
      </c>
      <c r="AC217" s="15">
        <f t="shared" si="185"/>
        <v>29212.068119601743</v>
      </c>
      <c r="AD217" s="20">
        <f t="shared" si="186"/>
        <v>0.27300998242618452</v>
      </c>
      <c r="AE217" s="28"/>
      <c r="AF217" s="14">
        <f t="shared" si="228"/>
        <v>0</v>
      </c>
      <c r="AG217" s="14">
        <f t="shared" si="187"/>
        <v>29212.068119601743</v>
      </c>
      <c r="AH217" s="26">
        <f t="shared" si="188"/>
        <v>0.27300998242618452</v>
      </c>
      <c r="AI217" s="29">
        <f t="shared" si="194"/>
        <v>60504.810487197508</v>
      </c>
      <c r="AJ217" s="29">
        <f t="shared" si="195"/>
        <v>11495.913992567526</v>
      </c>
      <c r="AK217" s="81">
        <f t="shared" si="196"/>
        <v>156008.89649462997</v>
      </c>
      <c r="AL217" s="28">
        <v>214</v>
      </c>
      <c r="AM217" s="14">
        <f t="shared" si="197"/>
        <v>207650.90195444145</v>
      </c>
      <c r="AN217" s="15">
        <f t="shared" si="204"/>
        <v>10</v>
      </c>
      <c r="AO217" s="15">
        <f t="shared" si="205"/>
        <v>2140</v>
      </c>
      <c r="AP217" s="15">
        <f t="shared" si="206"/>
        <v>207640.90195444145</v>
      </c>
      <c r="AQ217" s="15">
        <f t="shared" si="207"/>
        <v>1211.238594734242</v>
      </c>
      <c r="AR217" s="15">
        <f t="shared" si="225"/>
        <v>103992.14054917566</v>
      </c>
      <c r="AS217" s="15">
        <f t="shared" si="208"/>
        <v>208852.1405491757</v>
      </c>
      <c r="AT217" s="15">
        <f t="shared" si="189"/>
        <v>19351.906704343382</v>
      </c>
      <c r="AU217" s="85">
        <f t="shared" si="209"/>
        <v>189500.23384483231</v>
      </c>
      <c r="AV217" s="32">
        <f t="shared" si="190"/>
        <v>33491.337350202346</v>
      </c>
      <c r="AW217" s="36">
        <v>214</v>
      </c>
      <c r="AX217" s="14">
        <f t="shared" si="229"/>
        <v>183714.65785974279</v>
      </c>
      <c r="AY217" s="15">
        <f t="shared" si="210"/>
        <v>10</v>
      </c>
      <c r="AZ217" s="14">
        <f t="shared" si="211"/>
        <v>2140</v>
      </c>
      <c r="BA217" s="14">
        <f t="shared" si="212"/>
        <v>183704.65785974279</v>
      </c>
      <c r="BB217" s="15">
        <f t="shared" si="199"/>
        <v>1071.610504181833</v>
      </c>
      <c r="BC217" s="14">
        <f t="shared" si="213"/>
        <v>95764.020451897653</v>
      </c>
      <c r="BD217" s="14">
        <f t="shared" si="214"/>
        <v>184776.26836392461</v>
      </c>
      <c r="BE217" s="14">
        <f>BD217-$AX$208-SUM($N$209:N217)</f>
        <v>10214.798936250038</v>
      </c>
      <c r="BF217" s="15">
        <f t="shared" si="200"/>
        <v>1940.8117978875071</v>
      </c>
      <c r="BG217" s="34">
        <f t="shared" si="215"/>
        <v>182835.45656603712</v>
      </c>
      <c r="BH217" s="32">
        <f t="shared" si="191"/>
        <v>26826.560071407148</v>
      </c>
    </row>
    <row r="218" spans="1:60">
      <c r="A218" s="6"/>
      <c r="F218" s="59"/>
      <c r="G218" s="59"/>
      <c r="H218" s="59"/>
      <c r="I218" s="59"/>
      <c r="J218" s="58"/>
      <c r="K218" s="58"/>
      <c r="L218" s="65"/>
      <c r="M218" s="12">
        <v>215</v>
      </c>
      <c r="N218" s="15">
        <f t="shared" si="227"/>
        <v>500</v>
      </c>
      <c r="O218" s="15">
        <f t="shared" si="216"/>
        <v>107500</v>
      </c>
      <c r="P218" s="15">
        <f t="shared" si="192"/>
        <v>0</v>
      </c>
      <c r="Q218" s="15">
        <f t="shared" si="201"/>
        <v>0</v>
      </c>
      <c r="R218" s="14">
        <f t="shared" si="202"/>
        <v>168004.81048719751</v>
      </c>
      <c r="S218" s="15">
        <f t="shared" si="217"/>
        <v>980.02806117531884</v>
      </c>
      <c r="T218" s="15">
        <f t="shared" si="203"/>
        <v>90696.906667974821</v>
      </c>
      <c r="U218" s="15">
        <f t="shared" si="218"/>
        <v>168984.83854837282</v>
      </c>
      <c r="V218" s="15">
        <f t="shared" si="226"/>
        <v>10</v>
      </c>
      <c r="W218" s="15">
        <f t="shared" si="219"/>
        <v>2150</v>
      </c>
      <c r="X218" s="15">
        <f t="shared" si="220"/>
        <v>14.082069879031069</v>
      </c>
      <c r="Y218" s="14">
        <f t="shared" si="221"/>
        <v>1303.2281708124463</v>
      </c>
      <c r="Z218" s="15">
        <f t="shared" si="222"/>
        <v>281.6413975806214</v>
      </c>
      <c r="AA218" s="14">
        <f t="shared" si="223"/>
        <v>26064.563416248948</v>
      </c>
      <c r="AB218" s="15">
        <f t="shared" si="224"/>
        <v>168679.11508091318</v>
      </c>
      <c r="AC218" s="15">
        <f t="shared" si="185"/>
        <v>29517.791587061394</v>
      </c>
      <c r="AD218" s="20">
        <f t="shared" si="186"/>
        <v>0.27458410778661763</v>
      </c>
      <c r="AE218" s="28"/>
      <c r="AF218" s="14">
        <f t="shared" si="228"/>
        <v>0</v>
      </c>
      <c r="AG218" s="14">
        <f t="shared" si="187"/>
        <v>29517.791587061394</v>
      </c>
      <c r="AH218" s="26">
        <f t="shared" si="188"/>
        <v>0.27458410778661763</v>
      </c>
      <c r="AI218" s="29">
        <f t="shared" si="194"/>
        <v>61179.11508091318</v>
      </c>
      <c r="AJ218" s="29">
        <f t="shared" si="195"/>
        <v>11624.031865373505</v>
      </c>
      <c r="AK218" s="81">
        <f t="shared" si="196"/>
        <v>157055.08321553966</v>
      </c>
      <c r="AL218" s="28">
        <v>215</v>
      </c>
      <c r="AM218" s="14">
        <f t="shared" si="197"/>
        <v>209352.1405491757</v>
      </c>
      <c r="AN218" s="15">
        <f t="shared" si="204"/>
        <v>10</v>
      </c>
      <c r="AO218" s="15">
        <f t="shared" si="205"/>
        <v>2150</v>
      </c>
      <c r="AP218" s="15">
        <f t="shared" si="206"/>
        <v>209342.1405491757</v>
      </c>
      <c r="AQ218" s="15">
        <f t="shared" si="207"/>
        <v>1221.1624865368583</v>
      </c>
      <c r="AR218" s="15">
        <f t="shared" si="225"/>
        <v>105213.30303571252</v>
      </c>
      <c r="AS218" s="15">
        <f t="shared" si="208"/>
        <v>210563.30303571257</v>
      </c>
      <c r="AT218" s="15">
        <f t="shared" si="189"/>
        <v>19582.027576785389</v>
      </c>
      <c r="AU218" s="85">
        <f t="shared" si="209"/>
        <v>190981.27545892718</v>
      </c>
      <c r="AV218" s="32">
        <f t="shared" si="190"/>
        <v>33926.192243387515</v>
      </c>
      <c r="AW218" s="36">
        <v>215</v>
      </c>
      <c r="AX218" s="14">
        <f t="shared" si="229"/>
        <v>185276.26836392461</v>
      </c>
      <c r="AY218" s="15">
        <f t="shared" si="210"/>
        <v>10</v>
      </c>
      <c r="AZ218" s="14">
        <f t="shared" si="211"/>
        <v>2150</v>
      </c>
      <c r="BA218" s="14">
        <f t="shared" si="212"/>
        <v>185266.26836392461</v>
      </c>
      <c r="BB218" s="15">
        <f t="shared" si="199"/>
        <v>1080.7198987895604</v>
      </c>
      <c r="BC218" s="14">
        <f t="shared" si="213"/>
        <v>96844.740350687207</v>
      </c>
      <c r="BD218" s="14">
        <f t="shared" si="214"/>
        <v>186346.98826271418</v>
      </c>
      <c r="BE218" s="14">
        <f>BD218-$AX$208-SUM($N$209:N218)</f>
        <v>11285.518835039606</v>
      </c>
      <c r="BF218" s="15">
        <f t="shared" si="200"/>
        <v>2144.2485786575253</v>
      </c>
      <c r="BG218" s="34">
        <f t="shared" si="215"/>
        <v>184202.73968405667</v>
      </c>
      <c r="BH218" s="32">
        <f t="shared" si="191"/>
        <v>27147.656468517001</v>
      </c>
    </row>
    <row r="219" spans="1:60">
      <c r="A219" s="6"/>
      <c r="F219" s="59"/>
      <c r="G219" s="59"/>
      <c r="H219" s="59"/>
      <c r="I219" s="59"/>
      <c r="J219" s="58"/>
      <c r="K219" s="58"/>
      <c r="L219" s="65"/>
      <c r="M219" s="12">
        <v>216</v>
      </c>
      <c r="N219" s="15">
        <f t="shared" si="227"/>
        <v>500</v>
      </c>
      <c r="O219" s="15">
        <f t="shared" si="216"/>
        <v>108000</v>
      </c>
      <c r="P219" s="15">
        <f t="shared" si="192"/>
        <v>0</v>
      </c>
      <c r="Q219" s="15">
        <f t="shared" si="201"/>
        <v>0</v>
      </c>
      <c r="R219" s="14">
        <f t="shared" si="202"/>
        <v>169179.11508091318</v>
      </c>
      <c r="S219" s="15">
        <f t="shared" si="217"/>
        <v>986.87817130532687</v>
      </c>
      <c r="T219" s="15">
        <f t="shared" si="203"/>
        <v>91683.784839280153</v>
      </c>
      <c r="U219" s="15">
        <f t="shared" si="218"/>
        <v>170165.9932522185</v>
      </c>
      <c r="V219" s="15">
        <f t="shared" si="226"/>
        <v>10</v>
      </c>
      <c r="W219" s="15">
        <f t="shared" si="219"/>
        <v>2160</v>
      </c>
      <c r="X219" s="15">
        <f t="shared" si="220"/>
        <v>14.180499437684874</v>
      </c>
      <c r="Y219" s="14">
        <f t="shared" si="221"/>
        <v>1317.4086702501311</v>
      </c>
      <c r="Z219" s="15">
        <f t="shared" si="222"/>
        <v>283.60998875369751</v>
      </c>
      <c r="AA219" s="14">
        <f t="shared" si="223"/>
        <v>26348.173405002646</v>
      </c>
      <c r="AB219" s="15">
        <f t="shared" si="224"/>
        <v>169858.20276402714</v>
      </c>
      <c r="AC219" s="15">
        <f t="shared" si="185"/>
        <v>29825.582075252776</v>
      </c>
      <c r="AD219" s="20">
        <f t="shared" si="186"/>
        <v>0.27616279699308127</v>
      </c>
      <c r="AE219" s="28"/>
      <c r="AF219" s="14">
        <f t="shared" si="228"/>
        <v>0</v>
      </c>
      <c r="AG219" s="14">
        <f t="shared" si="187"/>
        <v>29825.582075252776</v>
      </c>
      <c r="AH219" s="26">
        <f t="shared" si="188"/>
        <v>0.27616279699308127</v>
      </c>
      <c r="AI219" s="29">
        <f t="shared" si="194"/>
        <v>61858.202764027141</v>
      </c>
      <c r="AJ219" s="29">
        <f t="shared" si="195"/>
        <v>11753.058525165157</v>
      </c>
      <c r="AK219" s="81">
        <f t="shared" si="196"/>
        <v>158105.14423886198</v>
      </c>
      <c r="AL219" s="28">
        <v>216</v>
      </c>
      <c r="AM219" s="14">
        <f t="shared" si="197"/>
        <v>211063.30303571257</v>
      </c>
      <c r="AN219" s="15">
        <f t="shared" si="204"/>
        <v>10</v>
      </c>
      <c r="AO219" s="15">
        <f t="shared" si="205"/>
        <v>2160</v>
      </c>
      <c r="AP219" s="15">
        <f t="shared" si="206"/>
        <v>211053.30303571257</v>
      </c>
      <c r="AQ219" s="15">
        <f t="shared" si="207"/>
        <v>1231.1442677083235</v>
      </c>
      <c r="AR219" s="15">
        <f t="shared" si="225"/>
        <v>106444.44730342085</v>
      </c>
      <c r="AS219" s="15">
        <f t="shared" si="208"/>
        <v>212284.44730342089</v>
      </c>
      <c r="AT219" s="15">
        <f t="shared" si="189"/>
        <v>19814.04498764997</v>
      </c>
      <c r="AU219" s="85">
        <f t="shared" si="209"/>
        <v>192470.40231577092</v>
      </c>
      <c r="AV219" s="32">
        <f t="shared" si="190"/>
        <v>34365.25807690894</v>
      </c>
      <c r="AW219" s="36">
        <v>216</v>
      </c>
      <c r="AX219" s="14">
        <f t="shared" si="229"/>
        <v>186846.98826271418</v>
      </c>
      <c r="AY219" s="15">
        <f t="shared" si="210"/>
        <v>10</v>
      </c>
      <c r="AZ219" s="14">
        <f t="shared" si="211"/>
        <v>2160</v>
      </c>
      <c r="BA219" s="14">
        <f t="shared" si="212"/>
        <v>186836.98826271418</v>
      </c>
      <c r="BB219" s="15">
        <f t="shared" si="199"/>
        <v>1089.8824315324994</v>
      </c>
      <c r="BC219" s="14">
        <f t="shared" si="213"/>
        <v>97934.622782219711</v>
      </c>
      <c r="BD219" s="14">
        <f t="shared" si="214"/>
        <v>187926.87069424667</v>
      </c>
      <c r="BE219" s="14">
        <f>BD219-$AX$208-SUM($N$209:N219)</f>
        <v>12365.401266572095</v>
      </c>
      <c r="BF219" s="15">
        <f t="shared" si="200"/>
        <v>2349.4262406486982</v>
      </c>
      <c r="BG219" s="34">
        <f t="shared" si="215"/>
        <v>185577.44445359797</v>
      </c>
      <c r="BH219" s="32">
        <f t="shared" si="191"/>
        <v>27472.300214735995</v>
      </c>
    </row>
    <row r="220" spans="1:60">
      <c r="A220" s="6"/>
      <c r="F220" s="59"/>
      <c r="G220" s="59"/>
      <c r="H220" s="59"/>
      <c r="I220" s="59"/>
      <c r="J220" s="58"/>
      <c r="K220" s="58"/>
      <c r="L220" s="65" t="s">
        <v>75</v>
      </c>
      <c r="M220" s="16">
        <v>217</v>
      </c>
      <c r="N220" s="17">
        <f t="shared" ref="N220:N231" si="230">$N$208*(1+$K$8)</f>
        <v>500</v>
      </c>
      <c r="O220" s="17">
        <f t="shared" si="216"/>
        <v>108500</v>
      </c>
      <c r="P220" s="17">
        <f t="shared" si="192"/>
        <v>0</v>
      </c>
      <c r="Q220" s="17">
        <f t="shared" si="201"/>
        <v>0</v>
      </c>
      <c r="R220" s="17">
        <f t="shared" si="202"/>
        <v>170358.20276402714</v>
      </c>
      <c r="S220" s="17">
        <f t="shared" si="217"/>
        <v>993.7561827901585</v>
      </c>
      <c r="T220" s="17">
        <f t="shared" si="203"/>
        <v>92677.541022070305</v>
      </c>
      <c r="U220" s="17">
        <f t="shared" si="218"/>
        <v>171351.95894681729</v>
      </c>
      <c r="V220" s="17">
        <f t="shared" ref="V220:V231" si="231">$V$208*(1+$K$14)</f>
        <v>10</v>
      </c>
      <c r="W220" s="17">
        <f t="shared" si="219"/>
        <v>2170</v>
      </c>
      <c r="X220" s="17">
        <f t="shared" si="220"/>
        <v>14.279329912234774</v>
      </c>
      <c r="Y220" s="17">
        <f t="shared" si="221"/>
        <v>1331.6880001623658</v>
      </c>
      <c r="Z220" s="17">
        <f t="shared" si="222"/>
        <v>285.58659824469549</v>
      </c>
      <c r="AA220" s="17">
        <f t="shared" si="223"/>
        <v>26633.760003247342</v>
      </c>
      <c r="AB220" s="17">
        <f t="shared" si="224"/>
        <v>171042.09301866035</v>
      </c>
      <c r="AC220" s="17">
        <f t="shared" si="185"/>
        <v>30135.448003409707</v>
      </c>
      <c r="AD220" s="19">
        <f t="shared" si="186"/>
        <v>0.27774606454755491</v>
      </c>
      <c r="AE220" s="28"/>
      <c r="AF220" s="25">
        <f>AB220*$K$41</f>
        <v>0</v>
      </c>
      <c r="AG220" s="14">
        <f t="shared" si="187"/>
        <v>30135.448003409707</v>
      </c>
      <c r="AH220" s="26">
        <f t="shared" si="188"/>
        <v>0.27774606454755491</v>
      </c>
      <c r="AI220" s="29">
        <f t="shared" si="194"/>
        <v>62542.093018660351</v>
      </c>
      <c r="AJ220" s="29">
        <f t="shared" si="195"/>
        <v>11882.997673545467</v>
      </c>
      <c r="AK220" s="81">
        <f t="shared" si="196"/>
        <v>159159.09534511488</v>
      </c>
      <c r="AL220" s="28">
        <v>217</v>
      </c>
      <c r="AM220" s="14">
        <f t="shared" si="197"/>
        <v>212784.44730342089</v>
      </c>
      <c r="AN220" s="15">
        <f t="shared" si="204"/>
        <v>10</v>
      </c>
      <c r="AO220" s="15">
        <f t="shared" si="205"/>
        <v>2170</v>
      </c>
      <c r="AP220" s="15">
        <f t="shared" si="206"/>
        <v>212774.44730342089</v>
      </c>
      <c r="AQ220" s="15">
        <f t="shared" si="207"/>
        <v>1241.184275936622</v>
      </c>
      <c r="AR220" s="15">
        <f t="shared" si="225"/>
        <v>107685.63157935748</v>
      </c>
      <c r="AS220" s="15">
        <f t="shared" si="208"/>
        <v>214015.63157935752</v>
      </c>
      <c r="AT220" s="15">
        <f t="shared" si="189"/>
        <v>20047.97000007793</v>
      </c>
      <c r="AU220" s="85">
        <f t="shared" si="209"/>
        <v>193967.66157927958</v>
      </c>
      <c r="AV220" s="17">
        <f t="shared" si="190"/>
        <v>34808.566234164697</v>
      </c>
      <c r="AW220" s="36">
        <v>217</v>
      </c>
      <c r="AX220" s="25">
        <f>N220+BD219-BF219</f>
        <v>186077.44445359797</v>
      </c>
      <c r="AY220" s="15">
        <f t="shared" si="210"/>
        <v>10</v>
      </c>
      <c r="AZ220" s="14">
        <f t="shared" si="211"/>
        <v>2170</v>
      </c>
      <c r="BA220" s="14">
        <f t="shared" si="212"/>
        <v>186067.44445359797</v>
      </c>
      <c r="BB220" s="15">
        <f t="shared" si="199"/>
        <v>1085.3934259793216</v>
      </c>
      <c r="BC220" s="14">
        <f t="shared" si="213"/>
        <v>99020.016208199027</v>
      </c>
      <c r="BD220" s="14">
        <f t="shared" si="214"/>
        <v>187152.8378795773</v>
      </c>
      <c r="BE220" s="25">
        <f>BD220-AX220</f>
        <v>1075.3934259793314</v>
      </c>
      <c r="BF220" s="15">
        <f t="shared" si="200"/>
        <v>204.32475093607297</v>
      </c>
      <c r="BG220" s="34">
        <f t="shared" si="215"/>
        <v>186948.51312864124</v>
      </c>
      <c r="BH220" s="32">
        <f t="shared" si="191"/>
        <v>27789.417783526354</v>
      </c>
    </row>
    <row r="221" spans="1:60">
      <c r="A221" s="6"/>
      <c r="F221" s="59"/>
      <c r="G221" s="59"/>
      <c r="H221" s="59"/>
      <c r="I221" s="59"/>
      <c r="J221" s="58"/>
      <c r="K221" s="58"/>
      <c r="L221" s="65"/>
      <c r="M221" s="12">
        <v>218</v>
      </c>
      <c r="N221" s="15">
        <f t="shared" si="230"/>
        <v>500</v>
      </c>
      <c r="O221" s="15">
        <f t="shared" si="216"/>
        <v>109000</v>
      </c>
      <c r="P221" s="15">
        <f t="shared" si="192"/>
        <v>0</v>
      </c>
      <c r="Q221" s="15">
        <f t="shared" si="201"/>
        <v>0</v>
      </c>
      <c r="R221" s="14">
        <f t="shared" si="202"/>
        <v>171542.09301866035</v>
      </c>
      <c r="S221" s="15">
        <f t="shared" si="217"/>
        <v>1000.6622092755188</v>
      </c>
      <c r="T221" s="15">
        <f t="shared" si="203"/>
        <v>93678.203231345818</v>
      </c>
      <c r="U221" s="15">
        <f t="shared" si="218"/>
        <v>172542.75522793588</v>
      </c>
      <c r="V221" s="15">
        <f t="shared" si="231"/>
        <v>10</v>
      </c>
      <c r="W221" s="15">
        <f t="shared" si="219"/>
        <v>2180</v>
      </c>
      <c r="X221" s="15">
        <f t="shared" si="220"/>
        <v>14.378562935661323</v>
      </c>
      <c r="Y221" s="14">
        <f t="shared" si="221"/>
        <v>1346.0665630980272</v>
      </c>
      <c r="Z221" s="15">
        <f t="shared" si="222"/>
        <v>287.57125871322648</v>
      </c>
      <c r="AA221" s="14">
        <f t="shared" si="223"/>
        <v>26921.331261960568</v>
      </c>
      <c r="AB221" s="15">
        <f t="shared" si="224"/>
        <v>172230.80540628699</v>
      </c>
      <c r="AC221" s="15">
        <f t="shared" si="185"/>
        <v>30447.397825058593</v>
      </c>
      <c r="AD221" s="20">
        <f t="shared" si="186"/>
        <v>0.27933392500053755</v>
      </c>
      <c r="AE221" s="28"/>
      <c r="AF221" s="14">
        <f t="shared" ref="AF221:AF231" si="232">AB221*$K$41</f>
        <v>0</v>
      </c>
      <c r="AG221" s="14">
        <f t="shared" si="187"/>
        <v>30447.397825058593</v>
      </c>
      <c r="AH221" s="26">
        <f t="shared" si="188"/>
        <v>0.27933392500053755</v>
      </c>
      <c r="AI221" s="29">
        <f t="shared" si="194"/>
        <v>63230.805406286992</v>
      </c>
      <c r="AJ221" s="29">
        <f t="shared" si="195"/>
        <v>12013.853027194529</v>
      </c>
      <c r="AK221" s="81">
        <f t="shared" si="196"/>
        <v>160216.95237909246</v>
      </c>
      <c r="AL221" s="28">
        <v>218</v>
      </c>
      <c r="AM221" s="14">
        <f t="shared" si="197"/>
        <v>214515.63157935752</v>
      </c>
      <c r="AN221" s="15">
        <f t="shared" si="204"/>
        <v>10</v>
      </c>
      <c r="AO221" s="15">
        <f t="shared" si="205"/>
        <v>2180</v>
      </c>
      <c r="AP221" s="15">
        <f t="shared" si="206"/>
        <v>214505.63157935752</v>
      </c>
      <c r="AQ221" s="15">
        <f t="shared" si="207"/>
        <v>1251.2828508795858</v>
      </c>
      <c r="AR221" s="15">
        <f t="shared" si="225"/>
        <v>108936.91443023706</v>
      </c>
      <c r="AS221" s="15">
        <f t="shared" si="208"/>
        <v>215756.91443023711</v>
      </c>
      <c r="AT221" s="15">
        <f t="shared" si="189"/>
        <v>20283.813741745053</v>
      </c>
      <c r="AU221" s="85">
        <f t="shared" si="209"/>
        <v>195473.10068849206</v>
      </c>
      <c r="AV221" s="32">
        <f t="shared" si="190"/>
        <v>35256.148309399607</v>
      </c>
      <c r="AW221" s="36">
        <v>218</v>
      </c>
      <c r="AX221" s="14">
        <f t="shared" ref="AX221:AX231" si="233">N221+BD220</f>
        <v>187652.8378795773</v>
      </c>
      <c r="AY221" s="15">
        <f t="shared" si="210"/>
        <v>10</v>
      </c>
      <c r="AZ221" s="14">
        <f t="shared" si="211"/>
        <v>2180</v>
      </c>
      <c r="BA221" s="14">
        <f t="shared" si="212"/>
        <v>187642.8378795773</v>
      </c>
      <c r="BB221" s="15">
        <f t="shared" si="199"/>
        <v>1094.583220964201</v>
      </c>
      <c r="BC221" s="14">
        <f t="shared" si="213"/>
        <v>100114.59942916322</v>
      </c>
      <c r="BD221" s="14">
        <f t="shared" si="214"/>
        <v>188737.42110054151</v>
      </c>
      <c r="BE221" s="87">
        <f>BD221-AX220-N221</f>
        <v>2159.9766469435417</v>
      </c>
      <c r="BF221" s="15">
        <f t="shared" si="200"/>
        <v>410.39556291927295</v>
      </c>
      <c r="BG221" s="34">
        <f t="shared" si="215"/>
        <v>188327.02553762225</v>
      </c>
      <c r="BH221" s="32">
        <f t="shared" si="191"/>
        <v>28110.073158529791</v>
      </c>
    </row>
    <row r="222" spans="1:60">
      <c r="A222" s="6"/>
      <c r="F222" s="59"/>
      <c r="G222" s="59"/>
      <c r="H222" s="59"/>
      <c r="I222" s="59"/>
      <c r="J222" s="58"/>
      <c r="K222" s="58"/>
      <c r="L222" s="65"/>
      <c r="M222" s="12">
        <v>219</v>
      </c>
      <c r="N222" s="15">
        <f t="shared" si="230"/>
        <v>500</v>
      </c>
      <c r="O222" s="15">
        <f t="shared" si="216"/>
        <v>109500</v>
      </c>
      <c r="P222" s="15">
        <f t="shared" si="192"/>
        <v>0</v>
      </c>
      <c r="Q222" s="15">
        <f t="shared" si="201"/>
        <v>0</v>
      </c>
      <c r="R222" s="14">
        <f t="shared" si="202"/>
        <v>172730.80540628699</v>
      </c>
      <c r="S222" s="15">
        <f t="shared" si="217"/>
        <v>1007.5963648700076</v>
      </c>
      <c r="T222" s="15">
        <f t="shared" si="203"/>
        <v>94685.799596215831</v>
      </c>
      <c r="U222" s="15">
        <f t="shared" si="218"/>
        <v>173738.40177115699</v>
      </c>
      <c r="V222" s="15">
        <f t="shared" si="231"/>
        <v>10</v>
      </c>
      <c r="W222" s="15">
        <f t="shared" si="219"/>
        <v>2190</v>
      </c>
      <c r="X222" s="15">
        <f t="shared" si="220"/>
        <v>14.478200147596416</v>
      </c>
      <c r="Y222" s="14">
        <f t="shared" si="221"/>
        <v>1360.5447632456237</v>
      </c>
      <c r="Z222" s="15">
        <f t="shared" si="222"/>
        <v>289.56400295192833</v>
      </c>
      <c r="AA222" s="14">
        <f t="shared" si="223"/>
        <v>27210.895264912495</v>
      </c>
      <c r="AB222" s="15">
        <f t="shared" si="224"/>
        <v>173424.35956805747</v>
      </c>
      <c r="AC222" s="15">
        <f t="shared" si="185"/>
        <v>30761.440028158118</v>
      </c>
      <c r="AD222" s="20">
        <f t="shared" si="186"/>
        <v>0.28092639295121569</v>
      </c>
      <c r="AE222" s="28"/>
      <c r="AF222" s="14">
        <f t="shared" si="232"/>
        <v>0</v>
      </c>
      <c r="AG222" s="14">
        <f t="shared" si="187"/>
        <v>30761.440028158118</v>
      </c>
      <c r="AH222" s="26">
        <f t="shared" si="188"/>
        <v>0.28092639295121569</v>
      </c>
      <c r="AI222" s="29">
        <f t="shared" si="194"/>
        <v>63924.359568057465</v>
      </c>
      <c r="AJ222" s="29">
        <f t="shared" si="195"/>
        <v>12145.628317930919</v>
      </c>
      <c r="AK222" s="81">
        <f t="shared" si="196"/>
        <v>161278.73125012656</v>
      </c>
      <c r="AL222" s="28">
        <v>219</v>
      </c>
      <c r="AM222" s="14">
        <f t="shared" si="197"/>
        <v>216256.91443023711</v>
      </c>
      <c r="AN222" s="15">
        <f t="shared" si="204"/>
        <v>10</v>
      </c>
      <c r="AO222" s="15">
        <f t="shared" si="205"/>
        <v>2190</v>
      </c>
      <c r="AP222" s="15">
        <f t="shared" si="206"/>
        <v>216246.91443023711</v>
      </c>
      <c r="AQ222" s="15">
        <f t="shared" si="207"/>
        <v>1261.4403341763834</v>
      </c>
      <c r="AR222" s="15">
        <f t="shared" si="225"/>
        <v>110198.35476441344</v>
      </c>
      <c r="AS222" s="15">
        <f t="shared" si="208"/>
        <v>217508.3547644135</v>
      </c>
      <c r="AT222" s="15">
        <f t="shared" si="189"/>
        <v>20521.587405238566</v>
      </c>
      <c r="AU222" s="85">
        <f t="shared" si="209"/>
        <v>196986.76735917493</v>
      </c>
      <c r="AV222" s="32">
        <f t="shared" si="190"/>
        <v>35708.036109048378</v>
      </c>
      <c r="AW222" s="36">
        <v>219</v>
      </c>
      <c r="AX222" s="14">
        <f t="shared" si="233"/>
        <v>189237.42110054151</v>
      </c>
      <c r="AY222" s="15">
        <f t="shared" si="210"/>
        <v>10</v>
      </c>
      <c r="AZ222" s="14">
        <f t="shared" si="211"/>
        <v>2190</v>
      </c>
      <c r="BA222" s="14">
        <f t="shared" si="212"/>
        <v>189227.42110054151</v>
      </c>
      <c r="BB222" s="15">
        <f t="shared" si="199"/>
        <v>1103.8266230864922</v>
      </c>
      <c r="BC222" s="14">
        <f t="shared" si="213"/>
        <v>101218.42605224972</v>
      </c>
      <c r="BD222" s="14">
        <f t="shared" si="214"/>
        <v>190331.24772362801</v>
      </c>
      <c r="BE222" s="14">
        <f>BD222-$AX$220-SUM($N$221:N222)</f>
        <v>3253.8032700300391</v>
      </c>
      <c r="BF222" s="15">
        <f t="shared" si="200"/>
        <v>618.22262130570743</v>
      </c>
      <c r="BG222" s="34">
        <f t="shared" si="215"/>
        <v>189713.02510232231</v>
      </c>
      <c r="BH222" s="32">
        <f t="shared" si="191"/>
        <v>28434.293852195755</v>
      </c>
    </row>
    <row r="223" spans="1:60">
      <c r="A223" s="6"/>
      <c r="F223" s="59"/>
      <c r="G223" s="59"/>
      <c r="H223" s="59"/>
      <c r="I223" s="59"/>
      <c r="J223" s="58"/>
      <c r="K223" s="58"/>
      <c r="L223" s="65"/>
      <c r="M223" s="12">
        <v>220</v>
      </c>
      <c r="N223" s="15">
        <f t="shared" si="230"/>
        <v>500</v>
      </c>
      <c r="O223" s="15">
        <f t="shared" si="216"/>
        <v>110000</v>
      </c>
      <c r="P223" s="15">
        <f t="shared" si="192"/>
        <v>0</v>
      </c>
      <c r="Q223" s="15">
        <f t="shared" si="201"/>
        <v>0</v>
      </c>
      <c r="R223" s="14">
        <f t="shared" si="202"/>
        <v>173924.35956805747</v>
      </c>
      <c r="S223" s="15">
        <f t="shared" si="217"/>
        <v>1014.558764147002</v>
      </c>
      <c r="T223" s="15">
        <f t="shared" si="203"/>
        <v>95700.358360362836</v>
      </c>
      <c r="U223" s="15">
        <f t="shared" si="218"/>
        <v>174938.91833220446</v>
      </c>
      <c r="V223" s="15">
        <f t="shared" si="231"/>
        <v>10</v>
      </c>
      <c r="W223" s="15">
        <f t="shared" si="219"/>
        <v>2200</v>
      </c>
      <c r="X223" s="15">
        <f t="shared" si="220"/>
        <v>14.578243194350371</v>
      </c>
      <c r="Y223" s="14">
        <f t="shared" si="221"/>
        <v>1375.123006439974</v>
      </c>
      <c r="Z223" s="15">
        <f t="shared" si="222"/>
        <v>291.56486388700745</v>
      </c>
      <c r="AA223" s="14">
        <f t="shared" si="223"/>
        <v>27502.460128799503</v>
      </c>
      <c r="AB223" s="15">
        <f t="shared" si="224"/>
        <v>174622.7752251231</v>
      </c>
      <c r="AC223" s="15">
        <f t="shared" si="185"/>
        <v>31077.583135239478</v>
      </c>
      <c r="AD223" s="20">
        <f t="shared" si="186"/>
        <v>0.28252348304763164</v>
      </c>
      <c r="AE223" s="28"/>
      <c r="AF223" s="14">
        <f t="shared" si="232"/>
        <v>0</v>
      </c>
      <c r="AG223" s="14">
        <f t="shared" si="187"/>
        <v>31077.583135239478</v>
      </c>
      <c r="AH223" s="26">
        <f t="shared" si="188"/>
        <v>0.28252348304763164</v>
      </c>
      <c r="AI223" s="29">
        <f t="shared" si="194"/>
        <v>64622.7752251231</v>
      </c>
      <c r="AJ223" s="29">
        <f t="shared" si="195"/>
        <v>12278.327292773389</v>
      </c>
      <c r="AK223" s="81">
        <f t="shared" si="196"/>
        <v>162344.44793234972</v>
      </c>
      <c r="AL223" s="28">
        <v>220</v>
      </c>
      <c r="AM223" s="14">
        <f t="shared" si="197"/>
        <v>218008.3547644135</v>
      </c>
      <c r="AN223" s="15">
        <f t="shared" si="204"/>
        <v>10</v>
      </c>
      <c r="AO223" s="15">
        <f t="shared" si="205"/>
        <v>2200</v>
      </c>
      <c r="AP223" s="15">
        <f t="shared" si="206"/>
        <v>217998.3547644135</v>
      </c>
      <c r="AQ223" s="15">
        <f t="shared" si="207"/>
        <v>1271.6570694590789</v>
      </c>
      <c r="AR223" s="15">
        <f t="shared" si="225"/>
        <v>111470.01183387252</v>
      </c>
      <c r="AS223" s="15">
        <f t="shared" si="208"/>
        <v>219270.01183387259</v>
      </c>
      <c r="AT223" s="15">
        <f t="shared" si="189"/>
        <v>20761.302248435793</v>
      </c>
      <c r="AU223" s="85">
        <f t="shared" si="209"/>
        <v>198508.70958543679</v>
      </c>
      <c r="AV223" s="32">
        <f t="shared" si="190"/>
        <v>36164.261653087073</v>
      </c>
      <c r="AW223" s="36">
        <v>220</v>
      </c>
      <c r="AX223" s="14">
        <f t="shared" si="233"/>
        <v>190831.24772362801</v>
      </c>
      <c r="AY223" s="15">
        <f t="shared" si="210"/>
        <v>10</v>
      </c>
      <c r="AZ223" s="14">
        <f t="shared" si="211"/>
        <v>2200</v>
      </c>
      <c r="BA223" s="14">
        <f t="shared" si="212"/>
        <v>190821.24772362801</v>
      </c>
      <c r="BB223" s="15">
        <f t="shared" si="199"/>
        <v>1113.123945054497</v>
      </c>
      <c r="BC223" s="14">
        <f t="shared" si="213"/>
        <v>102331.54999730422</v>
      </c>
      <c r="BD223" s="14">
        <f t="shared" si="214"/>
        <v>191934.37166868252</v>
      </c>
      <c r="BE223" s="14">
        <f>BD223-$AX$220-SUM($N$221:N223)</f>
        <v>4356.92721508455</v>
      </c>
      <c r="BF223" s="15">
        <f t="shared" si="200"/>
        <v>827.81617086606445</v>
      </c>
      <c r="BG223" s="34">
        <f t="shared" si="215"/>
        <v>191106.55549781644</v>
      </c>
      <c r="BH223" s="32">
        <f t="shared" si="191"/>
        <v>28762.107565466722</v>
      </c>
    </row>
    <row r="224" spans="1:60">
      <c r="A224" s="6"/>
      <c r="F224" s="59"/>
      <c r="G224" s="59"/>
      <c r="H224" s="59"/>
      <c r="I224" s="59"/>
      <c r="J224" s="58"/>
      <c r="K224" s="58"/>
      <c r="L224" s="65"/>
      <c r="M224" s="12">
        <v>221</v>
      </c>
      <c r="N224" s="15">
        <f t="shared" si="230"/>
        <v>500</v>
      </c>
      <c r="O224" s="15">
        <f t="shared" si="216"/>
        <v>110500</v>
      </c>
      <c r="P224" s="15">
        <f t="shared" si="192"/>
        <v>0</v>
      </c>
      <c r="Q224" s="15">
        <f t="shared" si="201"/>
        <v>0</v>
      </c>
      <c r="R224" s="14">
        <f t="shared" si="202"/>
        <v>175122.7752251231</v>
      </c>
      <c r="S224" s="15">
        <f t="shared" si="217"/>
        <v>1021.5495221465516</v>
      </c>
      <c r="T224" s="15">
        <f t="shared" si="203"/>
        <v>96721.907882509389</v>
      </c>
      <c r="U224" s="15">
        <f t="shared" si="218"/>
        <v>176144.32474726965</v>
      </c>
      <c r="V224" s="15">
        <f t="shared" si="231"/>
        <v>10</v>
      </c>
      <c r="W224" s="15">
        <f t="shared" si="219"/>
        <v>2210</v>
      </c>
      <c r="X224" s="15">
        <f t="shared" si="220"/>
        <v>14.678693728939137</v>
      </c>
      <c r="Y224" s="14">
        <f t="shared" si="221"/>
        <v>1389.8017001689132</v>
      </c>
      <c r="Z224" s="15">
        <f t="shared" si="222"/>
        <v>293.57387457878275</v>
      </c>
      <c r="AA224" s="14">
        <f t="shared" si="223"/>
        <v>27796.034003378285</v>
      </c>
      <c r="AB224" s="15">
        <f t="shared" si="224"/>
        <v>175826.07217896194</v>
      </c>
      <c r="AC224" s="15">
        <f t="shared" si="185"/>
        <v>31395.8357035472</v>
      </c>
      <c r="AD224" s="20">
        <f t="shared" si="186"/>
        <v>0.28412520998685248</v>
      </c>
      <c r="AE224" s="28"/>
      <c r="AF224" s="14">
        <f t="shared" si="232"/>
        <v>0</v>
      </c>
      <c r="AG224" s="14">
        <f t="shared" si="187"/>
        <v>31395.8357035472</v>
      </c>
      <c r="AH224" s="26">
        <f t="shared" si="188"/>
        <v>0.28412520998685248</v>
      </c>
      <c r="AI224" s="29">
        <f t="shared" si="194"/>
        <v>65326.072178961942</v>
      </c>
      <c r="AJ224" s="29">
        <f t="shared" si="195"/>
        <v>12411.95371400277</v>
      </c>
      <c r="AK224" s="81">
        <f t="shared" si="196"/>
        <v>163414.11846495917</v>
      </c>
      <c r="AL224" s="28">
        <v>221</v>
      </c>
      <c r="AM224" s="14">
        <f t="shared" si="197"/>
        <v>219770.01183387259</v>
      </c>
      <c r="AN224" s="15">
        <f t="shared" si="204"/>
        <v>10</v>
      </c>
      <c r="AO224" s="15">
        <f t="shared" si="205"/>
        <v>2210</v>
      </c>
      <c r="AP224" s="15">
        <f t="shared" si="206"/>
        <v>219760.01183387259</v>
      </c>
      <c r="AQ224" s="15">
        <f t="shared" si="207"/>
        <v>1281.9334023642568</v>
      </c>
      <c r="AR224" s="15">
        <f t="shared" si="225"/>
        <v>112751.94523623677</v>
      </c>
      <c r="AS224" s="15">
        <f t="shared" si="208"/>
        <v>221041.94523623685</v>
      </c>
      <c r="AT224" s="15">
        <f t="shared" si="189"/>
        <v>21002.969594885002</v>
      </c>
      <c r="AU224" s="85">
        <f t="shared" si="209"/>
        <v>200038.97564135183</v>
      </c>
      <c r="AV224" s="32">
        <f t="shared" si="190"/>
        <v>36624.857176392659</v>
      </c>
      <c r="AW224" s="36">
        <v>221</v>
      </c>
      <c r="AX224" s="14">
        <f t="shared" si="233"/>
        <v>192434.37166868252</v>
      </c>
      <c r="AY224" s="15">
        <f t="shared" si="210"/>
        <v>10</v>
      </c>
      <c r="AZ224" s="14">
        <f t="shared" si="211"/>
        <v>2210</v>
      </c>
      <c r="BA224" s="14">
        <f t="shared" si="212"/>
        <v>192424.37166868252</v>
      </c>
      <c r="BB224" s="15">
        <f t="shared" si="199"/>
        <v>1122.475501400648</v>
      </c>
      <c r="BC224" s="14">
        <f t="shared" si="213"/>
        <v>103454.02549870487</v>
      </c>
      <c r="BD224" s="14">
        <f t="shared" si="214"/>
        <v>193546.84717008317</v>
      </c>
      <c r="BE224" s="14">
        <f>BD224-$AX$220-SUM($N$221:N224)</f>
        <v>5469.4027164852014</v>
      </c>
      <c r="BF224" s="15">
        <f t="shared" si="200"/>
        <v>1039.1865161321882</v>
      </c>
      <c r="BG224" s="34">
        <f t="shared" si="215"/>
        <v>192507.660653951</v>
      </c>
      <c r="BH224" s="32">
        <f t="shared" si="191"/>
        <v>29093.542188991822</v>
      </c>
    </row>
    <row r="225" spans="1:60">
      <c r="A225" s="6"/>
      <c r="F225" s="59"/>
      <c r="G225" s="59"/>
      <c r="H225" s="59"/>
      <c r="I225" s="59"/>
      <c r="J225" s="58"/>
      <c r="K225" s="58"/>
      <c r="L225" s="65"/>
      <c r="M225" s="12">
        <v>222</v>
      </c>
      <c r="N225" s="15">
        <f t="shared" si="230"/>
        <v>500</v>
      </c>
      <c r="O225" s="15">
        <f t="shared" si="216"/>
        <v>111000</v>
      </c>
      <c r="P225" s="15">
        <f t="shared" si="192"/>
        <v>0</v>
      </c>
      <c r="Q225" s="15">
        <f t="shared" si="201"/>
        <v>0</v>
      </c>
      <c r="R225" s="14">
        <f t="shared" si="202"/>
        <v>176326.07217896194</v>
      </c>
      <c r="S225" s="15">
        <f t="shared" si="217"/>
        <v>1028.5687543772781</v>
      </c>
      <c r="T225" s="15">
        <f t="shared" si="203"/>
        <v>97750.476636886669</v>
      </c>
      <c r="U225" s="15">
        <f t="shared" si="218"/>
        <v>177354.64093333922</v>
      </c>
      <c r="V225" s="15">
        <f t="shared" si="231"/>
        <v>10</v>
      </c>
      <c r="W225" s="15">
        <f t="shared" si="219"/>
        <v>2220</v>
      </c>
      <c r="X225" s="15">
        <f t="shared" si="220"/>
        <v>14.779553411111602</v>
      </c>
      <c r="Y225" s="14">
        <f t="shared" si="221"/>
        <v>1404.5812535800248</v>
      </c>
      <c r="Z225" s="15">
        <f t="shared" si="222"/>
        <v>295.59106822223208</v>
      </c>
      <c r="AA225" s="14">
        <f t="shared" si="223"/>
        <v>28091.625071600516</v>
      </c>
      <c r="AB225" s="15">
        <f t="shared" si="224"/>
        <v>177034.27031170586</v>
      </c>
      <c r="AC225" s="15">
        <f t="shared" si="185"/>
        <v>31716.206325180541</v>
      </c>
      <c r="AD225" s="20">
        <f t="shared" si="186"/>
        <v>0.28573158851514002</v>
      </c>
      <c r="AE225" s="28"/>
      <c r="AF225" s="14">
        <f t="shared" si="232"/>
        <v>0</v>
      </c>
      <c r="AG225" s="14">
        <f t="shared" si="187"/>
        <v>31716.206325180541</v>
      </c>
      <c r="AH225" s="26">
        <f t="shared" si="188"/>
        <v>0.28573158851514002</v>
      </c>
      <c r="AI225" s="29">
        <f t="shared" si="194"/>
        <v>66034.270311705855</v>
      </c>
      <c r="AJ225" s="29">
        <f t="shared" si="195"/>
        <v>12546.511359224112</v>
      </c>
      <c r="AK225" s="81">
        <f t="shared" si="196"/>
        <v>164487.75895248173</v>
      </c>
      <c r="AL225" s="28">
        <v>222</v>
      </c>
      <c r="AM225" s="14">
        <f t="shared" si="197"/>
        <v>221541.94523623685</v>
      </c>
      <c r="AN225" s="15">
        <f t="shared" si="204"/>
        <v>10</v>
      </c>
      <c r="AO225" s="15">
        <f t="shared" si="205"/>
        <v>2220</v>
      </c>
      <c r="AP225" s="15">
        <f t="shared" si="206"/>
        <v>221531.94523623685</v>
      </c>
      <c r="AQ225" s="15">
        <f t="shared" si="207"/>
        <v>1292.2696805447151</v>
      </c>
      <c r="AR225" s="15">
        <f t="shared" si="225"/>
        <v>114044.21491678149</v>
      </c>
      <c r="AS225" s="15">
        <f t="shared" si="208"/>
        <v>222824.21491678155</v>
      </c>
      <c r="AT225" s="15">
        <f t="shared" si="189"/>
        <v>21246.600834188495</v>
      </c>
      <c r="AU225" s="85">
        <f t="shared" si="209"/>
        <v>201577.61408259306</v>
      </c>
      <c r="AV225" s="32">
        <f t="shared" si="190"/>
        <v>37089.855130111333</v>
      </c>
      <c r="AW225" s="36">
        <v>222</v>
      </c>
      <c r="AX225" s="14">
        <f t="shared" si="233"/>
        <v>194046.84717008317</v>
      </c>
      <c r="AY225" s="15">
        <f t="shared" si="210"/>
        <v>10</v>
      </c>
      <c r="AZ225" s="14">
        <f t="shared" si="211"/>
        <v>2220</v>
      </c>
      <c r="BA225" s="14">
        <f t="shared" si="212"/>
        <v>194036.84717008317</v>
      </c>
      <c r="BB225" s="15">
        <f t="shared" si="199"/>
        <v>1131.8816084921521</v>
      </c>
      <c r="BC225" s="14">
        <f t="shared" si="213"/>
        <v>104585.90710719702</v>
      </c>
      <c r="BD225" s="14">
        <f t="shared" si="214"/>
        <v>195168.72877857531</v>
      </c>
      <c r="BE225" s="14">
        <f>BD225-$AX$220-SUM($N$221:N225)</f>
        <v>6591.2843249773432</v>
      </c>
      <c r="BF225" s="15">
        <f t="shared" si="200"/>
        <v>1252.3440217456953</v>
      </c>
      <c r="BG225" s="34">
        <f t="shared" si="215"/>
        <v>193916.38475682962</v>
      </c>
      <c r="BH225" s="32">
        <f t="shared" si="191"/>
        <v>29428.625804347888</v>
      </c>
    </row>
    <row r="226" spans="1:60">
      <c r="A226" s="6"/>
      <c r="F226" s="59"/>
      <c r="G226" s="59"/>
      <c r="H226" s="59"/>
      <c r="I226" s="59"/>
      <c r="J226" s="58"/>
      <c r="K226" s="58"/>
      <c r="L226" s="65"/>
      <c r="M226" s="12">
        <v>223</v>
      </c>
      <c r="N226" s="15">
        <f t="shared" si="230"/>
        <v>500</v>
      </c>
      <c r="O226" s="15">
        <f t="shared" si="216"/>
        <v>111500</v>
      </c>
      <c r="P226" s="15">
        <f t="shared" si="192"/>
        <v>0</v>
      </c>
      <c r="Q226" s="15">
        <f t="shared" si="201"/>
        <v>0</v>
      </c>
      <c r="R226" s="14">
        <f t="shared" si="202"/>
        <v>177534.27031170586</v>
      </c>
      <c r="S226" s="15">
        <f t="shared" si="217"/>
        <v>1035.6165768182843</v>
      </c>
      <c r="T226" s="15">
        <f t="shared" si="203"/>
        <v>98786.093213704953</v>
      </c>
      <c r="U226" s="15">
        <f t="shared" si="218"/>
        <v>178569.88688852414</v>
      </c>
      <c r="V226" s="15">
        <f t="shared" si="231"/>
        <v>10</v>
      </c>
      <c r="W226" s="15">
        <f t="shared" si="219"/>
        <v>2230</v>
      </c>
      <c r="X226" s="15">
        <f t="shared" si="220"/>
        <v>14.880823907377012</v>
      </c>
      <c r="Y226" s="14">
        <f t="shared" si="221"/>
        <v>1419.4620774874018</v>
      </c>
      <c r="Z226" s="15">
        <f t="shared" si="222"/>
        <v>297.61647814754025</v>
      </c>
      <c r="AA226" s="14">
        <f t="shared" si="223"/>
        <v>28389.241549748058</v>
      </c>
      <c r="AB226" s="15">
        <f t="shared" si="224"/>
        <v>178247.38958646922</v>
      </c>
      <c r="AC226" s="15">
        <f t="shared" si="185"/>
        <v>32038.70362723546</v>
      </c>
      <c r="AD226" s="20">
        <f t="shared" si="186"/>
        <v>0.28734263342812072</v>
      </c>
      <c r="AE226" s="28"/>
      <c r="AF226" s="14">
        <f t="shared" si="232"/>
        <v>0</v>
      </c>
      <c r="AG226" s="14">
        <f t="shared" si="187"/>
        <v>32038.70362723546</v>
      </c>
      <c r="AH226" s="26">
        <f t="shared" si="188"/>
        <v>0.28734263342812072</v>
      </c>
      <c r="AI226" s="29">
        <f t="shared" si="194"/>
        <v>66747.389586469217</v>
      </c>
      <c r="AJ226" s="29">
        <f t="shared" si="195"/>
        <v>12682.004021429151</v>
      </c>
      <c r="AK226" s="81">
        <f t="shared" si="196"/>
        <v>165565.38556504005</v>
      </c>
      <c r="AL226" s="28">
        <v>223</v>
      </c>
      <c r="AM226" s="14">
        <f t="shared" si="197"/>
        <v>223324.21491678155</v>
      </c>
      <c r="AN226" s="15">
        <f t="shared" si="204"/>
        <v>10</v>
      </c>
      <c r="AO226" s="15">
        <f t="shared" si="205"/>
        <v>2230</v>
      </c>
      <c r="AP226" s="15">
        <f t="shared" si="206"/>
        <v>223314.21491678155</v>
      </c>
      <c r="AQ226" s="15">
        <f t="shared" si="207"/>
        <v>1302.6662536812257</v>
      </c>
      <c r="AR226" s="15">
        <f t="shared" si="225"/>
        <v>115346.88117046272</v>
      </c>
      <c r="AS226" s="15">
        <f t="shared" si="208"/>
        <v>224616.88117046279</v>
      </c>
      <c r="AT226" s="15">
        <f t="shared" si="189"/>
        <v>21492.207422387932</v>
      </c>
      <c r="AU226" s="85">
        <f t="shared" si="209"/>
        <v>203124.67374807486</v>
      </c>
      <c r="AV226" s="32">
        <f t="shared" si="190"/>
        <v>37559.288183034805</v>
      </c>
      <c r="AW226" s="36">
        <v>223</v>
      </c>
      <c r="AX226" s="14">
        <f t="shared" si="233"/>
        <v>195668.72877857531</v>
      </c>
      <c r="AY226" s="15">
        <f t="shared" si="210"/>
        <v>10</v>
      </c>
      <c r="AZ226" s="14">
        <f t="shared" si="211"/>
        <v>2230</v>
      </c>
      <c r="BA226" s="14">
        <f t="shared" si="212"/>
        <v>195658.72877857531</v>
      </c>
      <c r="BB226" s="15">
        <f t="shared" si="199"/>
        <v>1141.3425845416893</v>
      </c>
      <c r="BC226" s="14">
        <f t="shared" si="213"/>
        <v>105727.24969173872</v>
      </c>
      <c r="BD226" s="14">
        <f t="shared" si="214"/>
        <v>196800.07136311699</v>
      </c>
      <c r="BE226" s="14">
        <f>BD226-$AX$220-SUM($N$221:N226)</f>
        <v>7722.6269095190219</v>
      </c>
      <c r="BF226" s="15">
        <f t="shared" si="200"/>
        <v>1467.2991128086142</v>
      </c>
      <c r="BG226" s="34">
        <f t="shared" si="215"/>
        <v>195332.77225030836</v>
      </c>
      <c r="BH226" s="32">
        <f t="shared" si="191"/>
        <v>29767.386685268313</v>
      </c>
    </row>
    <row r="227" spans="1:60">
      <c r="A227" s="6"/>
      <c r="F227" s="59"/>
      <c r="G227" s="59"/>
      <c r="H227" s="59"/>
      <c r="I227" s="59"/>
      <c r="J227" s="58"/>
      <c r="K227" s="58"/>
      <c r="L227" s="65"/>
      <c r="M227" s="12">
        <v>224</v>
      </c>
      <c r="N227" s="15">
        <f t="shared" si="230"/>
        <v>500</v>
      </c>
      <c r="O227" s="15">
        <f t="shared" si="216"/>
        <v>112000</v>
      </c>
      <c r="P227" s="15">
        <f t="shared" si="192"/>
        <v>0</v>
      </c>
      <c r="Q227" s="15">
        <f t="shared" si="201"/>
        <v>0</v>
      </c>
      <c r="R227" s="14">
        <f t="shared" si="202"/>
        <v>178747.38958646922</v>
      </c>
      <c r="S227" s="15">
        <f t="shared" si="217"/>
        <v>1042.6931059210706</v>
      </c>
      <c r="T227" s="15">
        <f t="shared" si="203"/>
        <v>99828.78631962603</v>
      </c>
      <c r="U227" s="15">
        <f t="shared" si="218"/>
        <v>179790.08269239028</v>
      </c>
      <c r="V227" s="15">
        <f t="shared" si="231"/>
        <v>10</v>
      </c>
      <c r="W227" s="15">
        <f t="shared" si="219"/>
        <v>2240</v>
      </c>
      <c r="X227" s="15">
        <f t="shared" si="220"/>
        <v>14.982506891032523</v>
      </c>
      <c r="Y227" s="14">
        <f t="shared" si="221"/>
        <v>1434.4445843784342</v>
      </c>
      <c r="Z227" s="15">
        <f t="shared" si="222"/>
        <v>299.65013782065046</v>
      </c>
      <c r="AA227" s="14">
        <f t="shared" si="223"/>
        <v>28688.89168756871</v>
      </c>
      <c r="AB227" s="15">
        <f t="shared" si="224"/>
        <v>179465.45004767858</v>
      </c>
      <c r="AC227" s="15">
        <f t="shared" si="185"/>
        <v>32363.336271947144</v>
      </c>
      <c r="AD227" s="20">
        <f t="shared" si="186"/>
        <v>0.28895835957095667</v>
      </c>
      <c r="AE227" s="28"/>
      <c r="AF227" s="14">
        <f t="shared" si="232"/>
        <v>0</v>
      </c>
      <c r="AG227" s="14">
        <f t="shared" si="187"/>
        <v>32363.336271947144</v>
      </c>
      <c r="AH227" s="26">
        <f t="shared" si="188"/>
        <v>0.28895835957095667</v>
      </c>
      <c r="AI227" s="29">
        <f t="shared" si="194"/>
        <v>67465.450047678576</v>
      </c>
      <c r="AJ227" s="29">
        <f t="shared" si="195"/>
        <v>12818.435509058929</v>
      </c>
      <c r="AK227" s="81">
        <f t="shared" si="196"/>
        <v>166647.01453861964</v>
      </c>
      <c r="AL227" s="28">
        <v>224</v>
      </c>
      <c r="AM227" s="14">
        <f t="shared" si="197"/>
        <v>225116.88117046279</v>
      </c>
      <c r="AN227" s="15">
        <f t="shared" si="204"/>
        <v>10</v>
      </c>
      <c r="AO227" s="15">
        <f t="shared" si="205"/>
        <v>2240</v>
      </c>
      <c r="AP227" s="15">
        <f t="shared" si="206"/>
        <v>225106.88117046279</v>
      </c>
      <c r="AQ227" s="15">
        <f t="shared" si="207"/>
        <v>1313.1234734943664</v>
      </c>
      <c r="AR227" s="15">
        <f t="shared" si="225"/>
        <v>116660.00464395709</v>
      </c>
      <c r="AS227" s="15">
        <f t="shared" si="208"/>
        <v>226420.00464395716</v>
      </c>
      <c r="AT227" s="15">
        <f t="shared" si="189"/>
        <v>21739.800882351861</v>
      </c>
      <c r="AU227" s="85">
        <f t="shared" si="209"/>
        <v>204680.20376160531</v>
      </c>
      <c r="AV227" s="32">
        <f t="shared" si="190"/>
        <v>38033.189222985675</v>
      </c>
      <c r="AW227" s="36">
        <v>224</v>
      </c>
      <c r="AX227" s="14">
        <f t="shared" si="233"/>
        <v>197300.07136311699</v>
      </c>
      <c r="AY227" s="15">
        <f t="shared" si="210"/>
        <v>10</v>
      </c>
      <c r="AZ227" s="14">
        <f t="shared" si="211"/>
        <v>2240</v>
      </c>
      <c r="BA227" s="14">
        <f t="shared" si="212"/>
        <v>197290.07136311699</v>
      </c>
      <c r="BB227" s="15">
        <f t="shared" si="199"/>
        <v>1150.8587496181826</v>
      </c>
      <c r="BC227" s="14">
        <f t="shared" si="213"/>
        <v>106878.1084413569</v>
      </c>
      <c r="BD227" s="14">
        <f t="shared" si="214"/>
        <v>198440.93011273516</v>
      </c>
      <c r="BE227" s="14">
        <f>BD227-$AX$220-SUM($N$221:N227)</f>
        <v>8863.4856591371936</v>
      </c>
      <c r="BF227" s="15">
        <f t="shared" si="200"/>
        <v>1684.0622752360669</v>
      </c>
      <c r="BG227" s="34">
        <f t="shared" si="215"/>
        <v>196756.8678374991</v>
      </c>
      <c r="BH227" s="32">
        <f t="shared" si="191"/>
        <v>30109.853298879461</v>
      </c>
    </row>
    <row r="228" spans="1:60">
      <c r="A228" s="6"/>
      <c r="F228" s="59"/>
      <c r="G228" s="59"/>
      <c r="H228" s="59"/>
      <c r="I228" s="59"/>
      <c r="J228" s="58"/>
      <c r="K228" s="58"/>
      <c r="L228" s="65"/>
      <c r="M228" s="12">
        <v>225</v>
      </c>
      <c r="N228" s="15">
        <f t="shared" si="230"/>
        <v>500</v>
      </c>
      <c r="O228" s="15">
        <f t="shared" si="216"/>
        <v>112500</v>
      </c>
      <c r="P228" s="15">
        <f t="shared" si="192"/>
        <v>0</v>
      </c>
      <c r="Q228" s="15">
        <f t="shared" si="201"/>
        <v>0</v>
      </c>
      <c r="R228" s="14">
        <f t="shared" si="202"/>
        <v>179965.45004767858</v>
      </c>
      <c r="S228" s="15">
        <f t="shared" si="217"/>
        <v>1049.7984586114585</v>
      </c>
      <c r="T228" s="15">
        <f t="shared" si="203"/>
        <v>100878.58477823749</v>
      </c>
      <c r="U228" s="15">
        <f t="shared" si="218"/>
        <v>181015.24850629002</v>
      </c>
      <c r="V228" s="15">
        <f t="shared" si="231"/>
        <v>10</v>
      </c>
      <c r="W228" s="15">
        <f t="shared" si="219"/>
        <v>2250</v>
      </c>
      <c r="X228" s="15">
        <f t="shared" si="220"/>
        <v>15.084604042190835</v>
      </c>
      <c r="Y228" s="14">
        <f t="shared" si="221"/>
        <v>1449.5291884206251</v>
      </c>
      <c r="Z228" s="15">
        <f t="shared" si="222"/>
        <v>301.69208084381671</v>
      </c>
      <c r="AA228" s="14">
        <f t="shared" si="223"/>
        <v>28990.583768412525</v>
      </c>
      <c r="AB228" s="15">
        <f t="shared" si="224"/>
        <v>180688.471821404</v>
      </c>
      <c r="AC228" s="15">
        <f t="shared" si="185"/>
        <v>32690.112956833153</v>
      </c>
      <c r="AD228" s="20">
        <f t="shared" si="186"/>
        <v>0.29057878183851693</v>
      </c>
      <c r="AE228" s="28"/>
      <c r="AF228" s="14">
        <f t="shared" si="232"/>
        <v>0</v>
      </c>
      <c r="AG228" s="14">
        <f t="shared" si="187"/>
        <v>32690.112956833153</v>
      </c>
      <c r="AH228" s="26">
        <f t="shared" si="188"/>
        <v>0.29057878183851693</v>
      </c>
      <c r="AI228" s="29">
        <f t="shared" si="194"/>
        <v>68188.471821404004</v>
      </c>
      <c r="AJ228" s="29">
        <f t="shared" si="195"/>
        <v>12955.80964606676</v>
      </c>
      <c r="AK228" s="81">
        <f t="shared" si="196"/>
        <v>167732.66217533723</v>
      </c>
      <c r="AL228" s="28">
        <v>225</v>
      </c>
      <c r="AM228" s="14">
        <f t="shared" si="197"/>
        <v>226920.00464395716</v>
      </c>
      <c r="AN228" s="15">
        <f t="shared" si="204"/>
        <v>10</v>
      </c>
      <c r="AO228" s="15">
        <f t="shared" si="205"/>
        <v>2250</v>
      </c>
      <c r="AP228" s="15">
        <f t="shared" si="206"/>
        <v>226910.00464395716</v>
      </c>
      <c r="AQ228" s="15">
        <f t="shared" si="207"/>
        <v>1323.641693756417</v>
      </c>
      <c r="AR228" s="15">
        <f t="shared" si="225"/>
        <v>117983.64633771351</v>
      </c>
      <c r="AS228" s="15">
        <f t="shared" si="208"/>
        <v>228233.64633771358</v>
      </c>
      <c r="AT228" s="15">
        <f t="shared" si="189"/>
        <v>21989.392804165582</v>
      </c>
      <c r="AU228" s="85">
        <f t="shared" si="209"/>
        <v>206244.25353354801</v>
      </c>
      <c r="AV228" s="32">
        <f t="shared" si="190"/>
        <v>38511.591358210775</v>
      </c>
      <c r="AW228" s="36">
        <v>225</v>
      </c>
      <c r="AX228" s="14">
        <f t="shared" si="233"/>
        <v>198940.93011273516</v>
      </c>
      <c r="AY228" s="15">
        <f t="shared" si="210"/>
        <v>10</v>
      </c>
      <c r="AZ228" s="14">
        <f t="shared" si="211"/>
        <v>2250</v>
      </c>
      <c r="BA228" s="14">
        <f t="shared" si="212"/>
        <v>198930.93011273516</v>
      </c>
      <c r="BB228" s="15">
        <f t="shared" si="199"/>
        <v>1160.4304256576218</v>
      </c>
      <c r="BC228" s="14">
        <f t="shared" si="213"/>
        <v>108038.53886701453</v>
      </c>
      <c r="BD228" s="14">
        <f t="shared" si="214"/>
        <v>200091.36053839279</v>
      </c>
      <c r="BE228" s="14">
        <f>BD228-$AX$220-SUM($N$221:N228)</f>
        <v>10013.916084794822</v>
      </c>
      <c r="BF228" s="15">
        <f t="shared" si="200"/>
        <v>1902.6440561110162</v>
      </c>
      <c r="BG228" s="34">
        <f t="shared" si="215"/>
        <v>198188.71648228177</v>
      </c>
      <c r="BH228" s="32">
        <f t="shared" si="191"/>
        <v>30456.054306944541</v>
      </c>
    </row>
    <row r="229" spans="1:60">
      <c r="A229" s="6"/>
      <c r="F229" s="59"/>
      <c r="G229" s="59"/>
      <c r="H229" s="59"/>
      <c r="I229" s="59"/>
      <c r="J229" s="58"/>
      <c r="K229" s="58"/>
      <c r="L229" s="65"/>
      <c r="M229" s="12">
        <v>226</v>
      </c>
      <c r="N229" s="15">
        <f t="shared" si="230"/>
        <v>500</v>
      </c>
      <c r="O229" s="15">
        <f t="shared" si="216"/>
        <v>113000</v>
      </c>
      <c r="P229" s="15">
        <f t="shared" si="192"/>
        <v>0</v>
      </c>
      <c r="Q229" s="15">
        <f t="shared" si="201"/>
        <v>0</v>
      </c>
      <c r="R229" s="14">
        <f t="shared" si="202"/>
        <v>181188.471821404</v>
      </c>
      <c r="S229" s="15">
        <f t="shared" si="217"/>
        <v>1056.9327522915235</v>
      </c>
      <c r="T229" s="15">
        <f t="shared" si="203"/>
        <v>101935.51753052902</v>
      </c>
      <c r="U229" s="15">
        <f t="shared" si="218"/>
        <v>182245.40457369553</v>
      </c>
      <c r="V229" s="15">
        <f t="shared" si="231"/>
        <v>10</v>
      </c>
      <c r="W229" s="15">
        <f t="shared" si="219"/>
        <v>2260</v>
      </c>
      <c r="X229" s="15">
        <f t="shared" si="220"/>
        <v>15.187117047807961</v>
      </c>
      <c r="Y229" s="14">
        <f t="shared" si="221"/>
        <v>1464.7163054684331</v>
      </c>
      <c r="Z229" s="15">
        <f t="shared" si="222"/>
        <v>303.74234095615924</v>
      </c>
      <c r="AA229" s="14">
        <f t="shared" si="223"/>
        <v>29294.326109368685</v>
      </c>
      <c r="AB229" s="15">
        <f t="shared" si="224"/>
        <v>181916.47511569157</v>
      </c>
      <c r="AC229" s="15">
        <f t="shared" si="185"/>
        <v>33019.042414837117</v>
      </c>
      <c r="AD229" s="20">
        <f t="shared" si="186"/>
        <v>0.29220391517554972</v>
      </c>
      <c r="AE229" s="28"/>
      <c r="AF229" s="14">
        <f t="shared" si="232"/>
        <v>0</v>
      </c>
      <c r="AG229" s="14">
        <f t="shared" si="187"/>
        <v>33019.042414837117</v>
      </c>
      <c r="AH229" s="26">
        <f t="shared" si="188"/>
        <v>0.29220391517554972</v>
      </c>
      <c r="AI229" s="29">
        <f t="shared" si="194"/>
        <v>68916.475115691574</v>
      </c>
      <c r="AJ229" s="29">
        <f t="shared" si="195"/>
        <v>13094.130271981399</v>
      </c>
      <c r="AK229" s="81">
        <f t="shared" si="196"/>
        <v>168822.34484371016</v>
      </c>
      <c r="AL229" s="28">
        <v>226</v>
      </c>
      <c r="AM229" s="14">
        <f t="shared" si="197"/>
        <v>228733.64633771358</v>
      </c>
      <c r="AN229" s="15">
        <f t="shared" si="204"/>
        <v>10</v>
      </c>
      <c r="AO229" s="15">
        <f t="shared" si="205"/>
        <v>2260</v>
      </c>
      <c r="AP229" s="15">
        <f t="shared" si="206"/>
        <v>228723.64633771358</v>
      </c>
      <c r="AQ229" s="15">
        <f t="shared" si="207"/>
        <v>1334.2212703033294</v>
      </c>
      <c r="AR229" s="15">
        <f t="shared" si="225"/>
        <v>119317.86760801684</v>
      </c>
      <c r="AS229" s="15">
        <f t="shared" si="208"/>
        <v>230057.86760801691</v>
      </c>
      <c r="AT229" s="15">
        <f t="shared" si="189"/>
        <v>22240.994845523212</v>
      </c>
      <c r="AU229" s="85">
        <f t="shared" si="209"/>
        <v>207816.8727624937</v>
      </c>
      <c r="AV229" s="32">
        <f t="shared" si="190"/>
        <v>38994.52791878354</v>
      </c>
      <c r="AW229" s="36">
        <v>226</v>
      </c>
      <c r="AX229" s="14">
        <f t="shared" si="233"/>
        <v>200591.36053839279</v>
      </c>
      <c r="AY229" s="15">
        <f t="shared" si="210"/>
        <v>10</v>
      </c>
      <c r="AZ229" s="14">
        <f t="shared" si="211"/>
        <v>2260</v>
      </c>
      <c r="BA229" s="14">
        <f t="shared" si="212"/>
        <v>200581.36053839279</v>
      </c>
      <c r="BB229" s="15">
        <f t="shared" si="199"/>
        <v>1170.0579364739581</v>
      </c>
      <c r="BC229" s="14">
        <f t="shared" si="213"/>
        <v>109208.59680348849</v>
      </c>
      <c r="BD229" s="14">
        <f t="shared" si="214"/>
        <v>201751.41847486675</v>
      </c>
      <c r="BE229" s="14">
        <f>BD229-$AX$220-SUM($N$221:N229)</f>
        <v>11173.974021268776</v>
      </c>
      <c r="BF229" s="15">
        <f t="shared" si="200"/>
        <v>2123.0550640410675</v>
      </c>
      <c r="BG229" s="34">
        <f t="shared" si="215"/>
        <v>199628.36341082567</v>
      </c>
      <c r="BH229" s="32">
        <f t="shared" si="191"/>
        <v>30806.018567115505</v>
      </c>
    </row>
    <row r="230" spans="1:60">
      <c r="A230" s="6"/>
      <c r="F230" s="59"/>
      <c r="G230" s="59"/>
      <c r="H230" s="59"/>
      <c r="I230" s="59"/>
      <c r="J230" s="58"/>
      <c r="K230" s="58"/>
      <c r="L230" s="65"/>
      <c r="M230" s="12">
        <v>227</v>
      </c>
      <c r="N230" s="15">
        <f t="shared" si="230"/>
        <v>500</v>
      </c>
      <c r="O230" s="15">
        <f t="shared" si="216"/>
        <v>113500</v>
      </c>
      <c r="P230" s="15">
        <f t="shared" si="192"/>
        <v>0</v>
      </c>
      <c r="Q230" s="15">
        <f t="shared" si="201"/>
        <v>0</v>
      </c>
      <c r="R230" s="14">
        <f t="shared" si="202"/>
        <v>182416.47511569157</v>
      </c>
      <c r="S230" s="15">
        <f t="shared" si="217"/>
        <v>1064.0961048415343</v>
      </c>
      <c r="T230" s="15">
        <f t="shared" si="203"/>
        <v>102999.61363537055</v>
      </c>
      <c r="U230" s="15">
        <f t="shared" si="218"/>
        <v>183480.57122053311</v>
      </c>
      <c r="V230" s="15">
        <f t="shared" si="231"/>
        <v>10</v>
      </c>
      <c r="W230" s="15">
        <f t="shared" si="219"/>
        <v>2270</v>
      </c>
      <c r="X230" s="15">
        <f t="shared" si="220"/>
        <v>15.290047601711093</v>
      </c>
      <c r="Y230" s="14">
        <f t="shared" si="221"/>
        <v>1480.0063530701443</v>
      </c>
      <c r="Z230" s="15">
        <f t="shared" si="222"/>
        <v>305.80095203422189</v>
      </c>
      <c r="AA230" s="14">
        <f t="shared" si="223"/>
        <v>29600.127061402905</v>
      </c>
      <c r="AB230" s="15">
        <f t="shared" si="224"/>
        <v>183149.48022089718</v>
      </c>
      <c r="AC230" s="15">
        <f t="shared" si="185"/>
        <v>33350.13341447305</v>
      </c>
      <c r="AD230" s="20">
        <f t="shared" si="186"/>
        <v>0.29383377457685506</v>
      </c>
      <c r="AE230" s="28"/>
      <c r="AF230" s="14">
        <f t="shared" si="232"/>
        <v>0</v>
      </c>
      <c r="AG230" s="14">
        <f t="shared" si="187"/>
        <v>33350.13341447305</v>
      </c>
      <c r="AH230" s="26">
        <f t="shared" si="188"/>
        <v>0.29383377457685506</v>
      </c>
      <c r="AI230" s="29">
        <f t="shared" si="194"/>
        <v>69649.480220897181</v>
      </c>
      <c r="AJ230" s="29">
        <f t="shared" si="195"/>
        <v>13233.401241970465</v>
      </c>
      <c r="AK230" s="81">
        <f t="shared" si="196"/>
        <v>169916.07897892673</v>
      </c>
      <c r="AL230" s="28">
        <v>227</v>
      </c>
      <c r="AM230" s="14">
        <f t="shared" si="197"/>
        <v>230557.86760801691</v>
      </c>
      <c r="AN230" s="15">
        <f t="shared" si="204"/>
        <v>10</v>
      </c>
      <c r="AO230" s="15">
        <f t="shared" si="205"/>
        <v>2270</v>
      </c>
      <c r="AP230" s="15">
        <f t="shared" si="206"/>
        <v>230547.86760801691</v>
      </c>
      <c r="AQ230" s="15">
        <f t="shared" si="207"/>
        <v>1344.8625610467654</v>
      </c>
      <c r="AR230" s="15">
        <f t="shared" si="225"/>
        <v>120662.73016906361</v>
      </c>
      <c r="AS230" s="15">
        <f t="shared" si="208"/>
        <v>231892.73016906367</v>
      </c>
      <c r="AT230" s="15">
        <f t="shared" si="189"/>
        <v>22494.618732122097</v>
      </c>
      <c r="AU230" s="85">
        <f t="shared" si="209"/>
        <v>209398.11143694157</v>
      </c>
      <c r="AV230" s="32">
        <f t="shared" si="190"/>
        <v>39482.032458014844</v>
      </c>
      <c r="AW230" s="36">
        <v>227</v>
      </c>
      <c r="AX230" s="14">
        <f t="shared" si="233"/>
        <v>202251.41847486675</v>
      </c>
      <c r="AY230" s="15">
        <f t="shared" si="210"/>
        <v>10</v>
      </c>
      <c r="AZ230" s="14">
        <f t="shared" si="211"/>
        <v>2270</v>
      </c>
      <c r="BA230" s="14">
        <f t="shared" si="212"/>
        <v>202241.41847486675</v>
      </c>
      <c r="BB230" s="15">
        <f t="shared" si="199"/>
        <v>1179.7416077700561</v>
      </c>
      <c r="BC230" s="14">
        <f t="shared" si="213"/>
        <v>110388.33841125855</v>
      </c>
      <c r="BD230" s="14">
        <f t="shared" si="214"/>
        <v>203421.16008263681</v>
      </c>
      <c r="BE230" s="14">
        <f>BD230-$AX$220-SUM($N$221:N230)</f>
        <v>12343.715629038838</v>
      </c>
      <c r="BF230" s="15">
        <f t="shared" si="200"/>
        <v>2345.3059695173793</v>
      </c>
      <c r="BG230" s="34">
        <f t="shared" si="215"/>
        <v>201075.85411311942</v>
      </c>
      <c r="BH230" s="32">
        <f t="shared" si="191"/>
        <v>31159.775134192692</v>
      </c>
    </row>
    <row r="231" spans="1:60">
      <c r="A231" s="6"/>
      <c r="F231" s="59"/>
      <c r="G231" s="59"/>
      <c r="H231" s="59"/>
      <c r="I231" s="59"/>
      <c r="J231" s="58"/>
      <c r="K231" s="58"/>
      <c r="L231" s="65"/>
      <c r="M231" s="12">
        <v>228</v>
      </c>
      <c r="N231" s="15">
        <f t="shared" si="230"/>
        <v>500</v>
      </c>
      <c r="O231" s="15">
        <f t="shared" si="216"/>
        <v>114000</v>
      </c>
      <c r="P231" s="15">
        <f t="shared" si="192"/>
        <v>0</v>
      </c>
      <c r="Q231" s="15">
        <f t="shared" si="201"/>
        <v>0</v>
      </c>
      <c r="R231" s="14">
        <f t="shared" si="202"/>
        <v>183649.48022089718</v>
      </c>
      <c r="S231" s="15">
        <f t="shared" si="217"/>
        <v>1071.2886346219004</v>
      </c>
      <c r="T231" s="15">
        <f t="shared" si="203"/>
        <v>104070.90226999245</v>
      </c>
      <c r="U231" s="15">
        <f t="shared" si="218"/>
        <v>184720.76885551907</v>
      </c>
      <c r="V231" s="15">
        <f t="shared" si="231"/>
        <v>10</v>
      </c>
      <c r="W231" s="15">
        <f t="shared" si="219"/>
        <v>2280</v>
      </c>
      <c r="X231" s="15">
        <f t="shared" si="220"/>
        <v>15.39339740462659</v>
      </c>
      <c r="Y231" s="14">
        <f t="shared" si="221"/>
        <v>1495.3997504747708</v>
      </c>
      <c r="Z231" s="15">
        <f t="shared" si="222"/>
        <v>307.86794809253178</v>
      </c>
      <c r="AA231" s="14">
        <f t="shared" si="223"/>
        <v>29907.995009495437</v>
      </c>
      <c r="AB231" s="15">
        <f t="shared" si="224"/>
        <v>184387.50751002191</v>
      </c>
      <c r="AC231" s="15">
        <f t="shared" si="185"/>
        <v>33683.394759970208</v>
      </c>
      <c r="AD231" s="20">
        <f t="shared" si="186"/>
        <v>0.29546837508745799</v>
      </c>
      <c r="AE231" s="28"/>
      <c r="AF231" s="14">
        <f t="shared" si="232"/>
        <v>0</v>
      </c>
      <c r="AG231" s="14">
        <f t="shared" si="187"/>
        <v>33683.394759970208</v>
      </c>
      <c r="AH231" s="26">
        <f t="shared" si="188"/>
        <v>0.29546837508745799</v>
      </c>
      <c r="AI231" s="29">
        <f t="shared" si="194"/>
        <v>70387.507510021911</v>
      </c>
      <c r="AJ231" s="29">
        <f t="shared" si="195"/>
        <v>13373.626426904164</v>
      </c>
      <c r="AK231" s="81">
        <f t="shared" si="196"/>
        <v>171013.88108311774</v>
      </c>
      <c r="AL231" s="28">
        <v>228</v>
      </c>
      <c r="AM231" s="14">
        <f t="shared" si="197"/>
        <v>232392.73016906367</v>
      </c>
      <c r="AN231" s="15">
        <f t="shared" si="204"/>
        <v>10</v>
      </c>
      <c r="AO231" s="15">
        <f t="shared" si="205"/>
        <v>2280</v>
      </c>
      <c r="AP231" s="15">
        <f t="shared" si="206"/>
        <v>232382.73016906367</v>
      </c>
      <c r="AQ231" s="15">
        <f t="shared" si="207"/>
        <v>1355.5659259862048</v>
      </c>
      <c r="AR231" s="15">
        <f t="shared" si="225"/>
        <v>122018.29609504981</v>
      </c>
      <c r="AS231" s="15">
        <f t="shared" si="208"/>
        <v>233738.29609504988</v>
      </c>
      <c r="AT231" s="15">
        <f t="shared" si="189"/>
        <v>22750.276258059479</v>
      </c>
      <c r="AU231" s="85">
        <f t="shared" si="209"/>
        <v>210988.0198369904</v>
      </c>
      <c r="AV231" s="32">
        <f t="shared" si="190"/>
        <v>39974.138753872656</v>
      </c>
      <c r="AW231" s="36">
        <v>228</v>
      </c>
      <c r="AX231" s="14">
        <f t="shared" si="233"/>
        <v>203921.16008263681</v>
      </c>
      <c r="AY231" s="15">
        <f t="shared" si="210"/>
        <v>10</v>
      </c>
      <c r="AZ231" s="14">
        <f t="shared" si="211"/>
        <v>2280</v>
      </c>
      <c r="BA231" s="14">
        <f t="shared" si="212"/>
        <v>203911.16008263681</v>
      </c>
      <c r="BB231" s="15">
        <f t="shared" si="199"/>
        <v>1189.4817671487149</v>
      </c>
      <c r="BC231" s="14">
        <f t="shared" si="213"/>
        <v>111577.82017840726</v>
      </c>
      <c r="BD231" s="14">
        <f t="shared" si="214"/>
        <v>205100.64184978552</v>
      </c>
      <c r="BE231" s="14">
        <f>BD231-$AX$220-SUM($N$221:N231)</f>
        <v>13523.197396187548</v>
      </c>
      <c r="BF231" s="15">
        <f t="shared" si="200"/>
        <v>2569.4075052756343</v>
      </c>
      <c r="BG231" s="34">
        <f t="shared" si="215"/>
        <v>202531.2343445099</v>
      </c>
      <c r="BH231" s="32">
        <f t="shared" si="191"/>
        <v>31517.353261392156</v>
      </c>
    </row>
    <row r="232" spans="1:60">
      <c r="A232" s="6"/>
      <c r="F232" s="59"/>
      <c r="G232" s="59"/>
      <c r="H232" s="59"/>
      <c r="I232" s="59"/>
      <c r="J232" s="58"/>
      <c r="K232" s="58"/>
      <c r="L232" s="65" t="s">
        <v>76</v>
      </c>
      <c r="M232" s="16">
        <v>229</v>
      </c>
      <c r="N232" s="17">
        <f t="shared" ref="N232:N243" si="234">$N$220*(1+$K$8)</f>
        <v>500</v>
      </c>
      <c r="O232" s="17">
        <f t="shared" si="216"/>
        <v>114500</v>
      </c>
      <c r="P232" s="17">
        <f t="shared" si="192"/>
        <v>0</v>
      </c>
      <c r="Q232" s="17">
        <f t="shared" si="201"/>
        <v>0</v>
      </c>
      <c r="R232" s="17">
        <f t="shared" si="202"/>
        <v>184887.50751002191</v>
      </c>
      <c r="S232" s="17">
        <f t="shared" si="217"/>
        <v>1078.510460475128</v>
      </c>
      <c r="T232" s="17">
        <f t="shared" si="203"/>
        <v>105149.41273046758</v>
      </c>
      <c r="U232" s="17">
        <f t="shared" si="218"/>
        <v>185966.01797049705</v>
      </c>
      <c r="V232" s="17">
        <f t="shared" ref="V232:V243" si="235">$V$220*(1+$K$14)</f>
        <v>10</v>
      </c>
      <c r="W232" s="17">
        <f t="shared" si="219"/>
        <v>2290</v>
      </c>
      <c r="X232" s="17">
        <f t="shared" si="220"/>
        <v>15.497168164208089</v>
      </c>
      <c r="Y232" s="17">
        <f t="shared" si="221"/>
        <v>1510.8969186389788</v>
      </c>
      <c r="Z232" s="17">
        <f t="shared" si="222"/>
        <v>309.94336328416176</v>
      </c>
      <c r="AA232" s="17">
        <f t="shared" si="223"/>
        <v>30217.938372779598</v>
      </c>
      <c r="AB232" s="17">
        <f t="shared" si="224"/>
        <v>185630.57743904868</v>
      </c>
      <c r="AC232" s="17">
        <f t="shared" si="185"/>
        <v>34018.835291418574</v>
      </c>
      <c r="AD232" s="19">
        <f t="shared" si="186"/>
        <v>0.29710773180278233</v>
      </c>
      <c r="AE232" s="28"/>
      <c r="AF232" s="25">
        <f>AB232*$K$42</f>
        <v>0</v>
      </c>
      <c r="AG232" s="14">
        <f t="shared" si="187"/>
        <v>34018.835291418574</v>
      </c>
      <c r="AH232" s="26">
        <f t="shared" si="188"/>
        <v>0.29710773180278233</v>
      </c>
      <c r="AI232" s="29">
        <f t="shared" si="194"/>
        <v>71130.577439048677</v>
      </c>
      <c r="AJ232" s="29">
        <f t="shared" si="195"/>
        <v>13514.809713419249</v>
      </c>
      <c r="AK232" s="81">
        <f t="shared" si="196"/>
        <v>172115.76772562944</v>
      </c>
      <c r="AL232" s="28">
        <v>229</v>
      </c>
      <c r="AM232" s="14">
        <f t="shared" si="197"/>
        <v>234238.29609504988</v>
      </c>
      <c r="AN232" s="15">
        <f t="shared" si="204"/>
        <v>10</v>
      </c>
      <c r="AO232" s="15">
        <f t="shared" si="205"/>
        <v>2290</v>
      </c>
      <c r="AP232" s="15">
        <f t="shared" si="206"/>
        <v>234228.29609504988</v>
      </c>
      <c r="AQ232" s="15">
        <f t="shared" si="207"/>
        <v>1366.3317272211243</v>
      </c>
      <c r="AR232" s="15">
        <f t="shared" si="225"/>
        <v>123384.62782227094</v>
      </c>
      <c r="AS232" s="15">
        <f t="shared" si="208"/>
        <v>235594.627822271</v>
      </c>
      <c r="AT232" s="15">
        <f t="shared" si="189"/>
        <v>23007.97928623149</v>
      </c>
      <c r="AU232" s="85">
        <f t="shared" si="209"/>
        <v>212586.64853603952</v>
      </c>
      <c r="AV232" s="17">
        <f t="shared" si="190"/>
        <v>40470.880810410075</v>
      </c>
      <c r="AW232" s="36">
        <v>229</v>
      </c>
      <c r="AX232" s="25">
        <f>N232+BD231-BF231</f>
        <v>203031.2343445099</v>
      </c>
      <c r="AY232" s="15">
        <f t="shared" si="210"/>
        <v>10</v>
      </c>
      <c r="AZ232" s="14">
        <f t="shared" si="211"/>
        <v>2290</v>
      </c>
      <c r="BA232" s="14">
        <f t="shared" si="212"/>
        <v>203021.2343445099</v>
      </c>
      <c r="BB232" s="15">
        <f t="shared" si="199"/>
        <v>1184.2905336763079</v>
      </c>
      <c r="BC232" s="14">
        <f t="shared" si="213"/>
        <v>112762.11071208357</v>
      </c>
      <c r="BD232" s="14">
        <f t="shared" si="214"/>
        <v>204205.5248781862</v>
      </c>
      <c r="BE232" s="25">
        <f>BD232-AX232</f>
        <v>1174.2905336763069</v>
      </c>
      <c r="BF232" s="15">
        <f t="shared" si="200"/>
        <v>223.11520139849833</v>
      </c>
      <c r="BG232" s="34">
        <f t="shared" si="215"/>
        <v>203982.40967678771</v>
      </c>
      <c r="BH232" s="32">
        <f t="shared" si="191"/>
        <v>31866.641951158264</v>
      </c>
    </row>
    <row r="233" spans="1:60">
      <c r="A233" s="6"/>
      <c r="F233" s="59"/>
      <c r="G233" s="59"/>
      <c r="H233" s="59"/>
      <c r="I233" s="59"/>
      <c r="J233" s="58"/>
      <c r="K233" s="58"/>
      <c r="L233" s="65"/>
      <c r="M233" s="12">
        <v>230</v>
      </c>
      <c r="N233" s="15">
        <f t="shared" si="234"/>
        <v>500</v>
      </c>
      <c r="O233" s="15">
        <f t="shared" si="216"/>
        <v>115000</v>
      </c>
      <c r="P233" s="15">
        <f t="shared" si="192"/>
        <v>0</v>
      </c>
      <c r="Q233" s="15">
        <f t="shared" si="201"/>
        <v>0</v>
      </c>
      <c r="R233" s="14">
        <f t="shared" si="202"/>
        <v>186130.57743904868</v>
      </c>
      <c r="S233" s="15">
        <f t="shared" si="217"/>
        <v>1085.7617017277842</v>
      </c>
      <c r="T233" s="15">
        <f t="shared" si="203"/>
        <v>106235.17443219536</v>
      </c>
      <c r="U233" s="15">
        <f t="shared" si="218"/>
        <v>187216.33914077646</v>
      </c>
      <c r="V233" s="15">
        <f t="shared" si="235"/>
        <v>10</v>
      </c>
      <c r="W233" s="15">
        <f t="shared" si="219"/>
        <v>2300</v>
      </c>
      <c r="X233" s="15">
        <f t="shared" si="220"/>
        <v>15.601361595064704</v>
      </c>
      <c r="Y233" s="14">
        <f t="shared" si="221"/>
        <v>1526.4982802340435</v>
      </c>
      <c r="Z233" s="15">
        <f t="shared" si="222"/>
        <v>312.0272319012941</v>
      </c>
      <c r="AA233" s="14">
        <f t="shared" si="223"/>
        <v>30529.965604680892</v>
      </c>
      <c r="AB233" s="15">
        <f t="shared" si="224"/>
        <v>186878.71054728009</v>
      </c>
      <c r="AC233" s="15">
        <f t="shared" si="185"/>
        <v>34356.463884914934</v>
      </c>
      <c r="AD233" s="20">
        <f t="shared" si="186"/>
        <v>0.29875185986882552</v>
      </c>
      <c r="AE233" s="28"/>
      <c r="AF233" s="14">
        <f t="shared" ref="AF233:AF243" si="236">AB233*$K$42</f>
        <v>0</v>
      </c>
      <c r="AG233" s="14">
        <f t="shared" si="187"/>
        <v>34356.463884914934</v>
      </c>
      <c r="AH233" s="26">
        <f t="shared" si="188"/>
        <v>0.29875185986882552</v>
      </c>
      <c r="AI233" s="29">
        <f t="shared" si="194"/>
        <v>71878.71054728009</v>
      </c>
      <c r="AJ233" s="29">
        <f t="shared" si="195"/>
        <v>13656.955003983217</v>
      </c>
      <c r="AK233" s="81">
        <f t="shared" si="196"/>
        <v>173221.75554329687</v>
      </c>
      <c r="AL233" s="28">
        <v>230</v>
      </c>
      <c r="AM233" s="14">
        <f t="shared" si="197"/>
        <v>236094.627822271</v>
      </c>
      <c r="AN233" s="15">
        <f t="shared" si="204"/>
        <v>10</v>
      </c>
      <c r="AO233" s="15">
        <f t="shared" si="205"/>
        <v>2300</v>
      </c>
      <c r="AP233" s="15">
        <f t="shared" si="206"/>
        <v>236084.627822271</v>
      </c>
      <c r="AQ233" s="15">
        <f t="shared" si="207"/>
        <v>1377.1603289632476</v>
      </c>
      <c r="AR233" s="15">
        <f t="shared" si="225"/>
        <v>124761.78815123418</v>
      </c>
      <c r="AS233" s="15">
        <f t="shared" si="208"/>
        <v>237461.78815123424</v>
      </c>
      <c r="AT233" s="15">
        <f t="shared" si="189"/>
        <v>23267.739748734508</v>
      </c>
      <c r="AU233" s="85">
        <f t="shared" si="209"/>
        <v>214194.04840249973</v>
      </c>
      <c r="AV233" s="32">
        <f t="shared" si="190"/>
        <v>40972.292859202862</v>
      </c>
      <c r="AW233" s="36">
        <v>230</v>
      </c>
      <c r="AX233" s="14">
        <f t="shared" ref="AX233:AX243" si="237">N233+BD232</f>
        <v>204705.5248781862</v>
      </c>
      <c r="AY233" s="15">
        <f t="shared" si="210"/>
        <v>10</v>
      </c>
      <c r="AZ233" s="14">
        <f t="shared" si="211"/>
        <v>2300</v>
      </c>
      <c r="BA233" s="14">
        <f t="shared" si="212"/>
        <v>204695.5248781862</v>
      </c>
      <c r="BB233" s="15">
        <f t="shared" si="199"/>
        <v>1194.0572284560862</v>
      </c>
      <c r="BC233" s="14">
        <f t="shared" si="213"/>
        <v>113956.16794053966</v>
      </c>
      <c r="BD233" s="14">
        <f t="shared" si="214"/>
        <v>205889.58210664228</v>
      </c>
      <c r="BE233" s="87">
        <f>BD233-AX232-N233</f>
        <v>2358.3477621323837</v>
      </c>
      <c r="BF233" s="15">
        <f t="shared" si="200"/>
        <v>448.08607480515292</v>
      </c>
      <c r="BG233" s="34">
        <f t="shared" si="215"/>
        <v>205441.49603183713</v>
      </c>
      <c r="BH233" s="32">
        <f t="shared" si="191"/>
        <v>32219.740488540265</v>
      </c>
    </row>
    <row r="234" spans="1:60">
      <c r="A234" s="6"/>
      <c r="F234" s="59"/>
      <c r="G234" s="59"/>
      <c r="H234" s="59"/>
      <c r="I234" s="59"/>
      <c r="J234" s="58"/>
      <c r="K234" s="58"/>
      <c r="L234" s="65"/>
      <c r="M234" s="12">
        <v>231</v>
      </c>
      <c r="N234" s="15">
        <f t="shared" si="234"/>
        <v>500</v>
      </c>
      <c r="O234" s="15">
        <f t="shared" si="216"/>
        <v>115500</v>
      </c>
      <c r="P234" s="15">
        <f t="shared" si="192"/>
        <v>0</v>
      </c>
      <c r="Q234" s="15">
        <f t="shared" si="201"/>
        <v>0</v>
      </c>
      <c r="R234" s="14">
        <f t="shared" si="202"/>
        <v>187378.71054728009</v>
      </c>
      <c r="S234" s="15">
        <f t="shared" si="217"/>
        <v>1093.0424781924673</v>
      </c>
      <c r="T234" s="15">
        <f t="shared" si="203"/>
        <v>107328.21691038783</v>
      </c>
      <c r="U234" s="15">
        <f t="shared" si="218"/>
        <v>188471.75302547257</v>
      </c>
      <c r="V234" s="15">
        <f t="shared" si="235"/>
        <v>10</v>
      </c>
      <c r="W234" s="15">
        <f t="shared" si="219"/>
        <v>2310</v>
      </c>
      <c r="X234" s="15">
        <f t="shared" si="220"/>
        <v>15.705979418789381</v>
      </c>
      <c r="Y234" s="14">
        <f t="shared" si="221"/>
        <v>1542.2042596528329</v>
      </c>
      <c r="Z234" s="15">
        <f t="shared" si="222"/>
        <v>314.11958837578766</v>
      </c>
      <c r="AA234" s="14">
        <f t="shared" si="223"/>
        <v>30844.085193056679</v>
      </c>
      <c r="AB234" s="15">
        <f t="shared" si="224"/>
        <v>188131.92745767799</v>
      </c>
      <c r="AC234" s="15">
        <f t="shared" si="185"/>
        <v>34696.289452709512</v>
      </c>
      <c r="AD234" s="20">
        <f t="shared" si="186"/>
        <v>0.30040077448233343</v>
      </c>
      <c r="AE234" s="28"/>
      <c r="AF234" s="14">
        <f t="shared" si="236"/>
        <v>0</v>
      </c>
      <c r="AG234" s="14">
        <f t="shared" si="187"/>
        <v>34696.289452709512</v>
      </c>
      <c r="AH234" s="26">
        <f t="shared" si="188"/>
        <v>0.30040077448233343</v>
      </c>
      <c r="AI234" s="29">
        <f t="shared" si="194"/>
        <v>72631.927457677986</v>
      </c>
      <c r="AJ234" s="29">
        <f t="shared" si="195"/>
        <v>13800.066216958818</v>
      </c>
      <c r="AK234" s="81">
        <f t="shared" si="196"/>
        <v>174331.86124071915</v>
      </c>
      <c r="AL234" s="28">
        <v>231</v>
      </c>
      <c r="AM234" s="14">
        <f t="shared" si="197"/>
        <v>237961.78815123424</v>
      </c>
      <c r="AN234" s="15">
        <f t="shared" si="204"/>
        <v>10</v>
      </c>
      <c r="AO234" s="15">
        <f t="shared" si="205"/>
        <v>2310</v>
      </c>
      <c r="AP234" s="15">
        <f t="shared" si="206"/>
        <v>237951.78815123424</v>
      </c>
      <c r="AQ234" s="15">
        <f t="shared" si="207"/>
        <v>1388.0520975488664</v>
      </c>
      <c r="AR234" s="15">
        <f t="shared" si="225"/>
        <v>126149.84024878305</v>
      </c>
      <c r="AS234" s="15">
        <f t="shared" si="208"/>
        <v>239339.84024878312</v>
      </c>
      <c r="AT234" s="15">
        <f t="shared" si="189"/>
        <v>23529.569647268792</v>
      </c>
      <c r="AU234" s="85">
        <f t="shared" si="209"/>
        <v>215810.27060151432</v>
      </c>
      <c r="AV234" s="32">
        <f t="shared" si="190"/>
        <v>41478.409360795165</v>
      </c>
      <c r="AW234" s="36">
        <v>231</v>
      </c>
      <c r="AX234" s="14">
        <f t="shared" si="237"/>
        <v>206389.58210664228</v>
      </c>
      <c r="AY234" s="15">
        <f t="shared" si="210"/>
        <v>10</v>
      </c>
      <c r="AZ234" s="14">
        <f t="shared" si="211"/>
        <v>2310</v>
      </c>
      <c r="BA234" s="14">
        <f t="shared" si="212"/>
        <v>206379.58210664228</v>
      </c>
      <c r="BB234" s="15">
        <f t="shared" si="199"/>
        <v>1203.8808956220801</v>
      </c>
      <c r="BC234" s="14">
        <f t="shared" si="213"/>
        <v>115160.04883616173</v>
      </c>
      <c r="BD234" s="14">
        <f t="shared" si="214"/>
        <v>207583.46300226435</v>
      </c>
      <c r="BE234" s="14">
        <f>BD234-$AX$232-SUM($N$233:N234)</f>
        <v>3552.2286577544583</v>
      </c>
      <c r="BF234" s="15">
        <f t="shared" si="200"/>
        <v>674.92344497334705</v>
      </c>
      <c r="BG234" s="34">
        <f t="shared" si="215"/>
        <v>206908.53955729102</v>
      </c>
      <c r="BH234" s="32">
        <f t="shared" si="191"/>
        <v>32576.678316571866</v>
      </c>
    </row>
    <row r="235" spans="1:60">
      <c r="A235" s="6"/>
      <c r="F235" s="59"/>
      <c r="G235" s="59"/>
      <c r="H235" s="59"/>
      <c r="I235" s="59"/>
      <c r="J235" s="58"/>
      <c r="K235" s="58"/>
      <c r="L235" s="65"/>
      <c r="M235" s="12">
        <v>232</v>
      </c>
      <c r="N235" s="15">
        <f t="shared" si="234"/>
        <v>500</v>
      </c>
      <c r="O235" s="15">
        <f t="shared" si="216"/>
        <v>116000</v>
      </c>
      <c r="P235" s="15">
        <f t="shared" si="192"/>
        <v>0</v>
      </c>
      <c r="Q235" s="15">
        <f t="shared" si="201"/>
        <v>0</v>
      </c>
      <c r="R235" s="14">
        <f t="shared" si="202"/>
        <v>188631.92745767799</v>
      </c>
      <c r="S235" s="15">
        <f t="shared" si="217"/>
        <v>1100.3529101697884</v>
      </c>
      <c r="T235" s="15">
        <f t="shared" si="203"/>
        <v>108428.56982055762</v>
      </c>
      <c r="U235" s="15">
        <f t="shared" si="218"/>
        <v>189732.28036784776</v>
      </c>
      <c r="V235" s="15">
        <f t="shared" si="235"/>
        <v>10</v>
      </c>
      <c r="W235" s="15">
        <f t="shared" si="219"/>
        <v>2320</v>
      </c>
      <c r="X235" s="15">
        <f t="shared" si="220"/>
        <v>15.811023363987315</v>
      </c>
      <c r="Y235" s="14">
        <f t="shared" si="221"/>
        <v>1558.0152830168201</v>
      </c>
      <c r="Z235" s="15">
        <f t="shared" si="222"/>
        <v>316.22046727974629</v>
      </c>
      <c r="AA235" s="14">
        <f t="shared" si="223"/>
        <v>31160.305660336424</v>
      </c>
      <c r="AB235" s="15">
        <f t="shared" si="224"/>
        <v>189390.24887720402</v>
      </c>
      <c r="AC235" s="15">
        <f t="shared" si="185"/>
        <v>35038.320943353247</v>
      </c>
      <c r="AD235" s="20">
        <f t="shared" si="186"/>
        <v>0.30205449089097625</v>
      </c>
      <c r="AE235" s="28"/>
      <c r="AF235" s="14">
        <f t="shared" si="236"/>
        <v>0</v>
      </c>
      <c r="AG235" s="14">
        <f t="shared" si="187"/>
        <v>35038.320943353247</v>
      </c>
      <c r="AH235" s="26">
        <f t="shared" si="188"/>
        <v>0.30205449089097625</v>
      </c>
      <c r="AI235" s="29">
        <f t="shared" si="194"/>
        <v>73390.248877204023</v>
      </c>
      <c r="AJ235" s="29">
        <f t="shared" si="195"/>
        <v>13944.147286668765</v>
      </c>
      <c r="AK235" s="81">
        <f t="shared" si="196"/>
        <v>175446.10159053525</v>
      </c>
      <c r="AL235" s="28">
        <v>232</v>
      </c>
      <c r="AM235" s="14">
        <f t="shared" si="197"/>
        <v>239839.84024878312</v>
      </c>
      <c r="AN235" s="15">
        <f t="shared" si="204"/>
        <v>10</v>
      </c>
      <c r="AO235" s="15">
        <f t="shared" si="205"/>
        <v>2320</v>
      </c>
      <c r="AP235" s="15">
        <f t="shared" si="206"/>
        <v>239829.84024878312</v>
      </c>
      <c r="AQ235" s="15">
        <f t="shared" si="207"/>
        <v>1399.007401451235</v>
      </c>
      <c r="AR235" s="15">
        <f t="shared" si="225"/>
        <v>127548.84765023428</v>
      </c>
      <c r="AS235" s="15">
        <f t="shared" si="208"/>
        <v>241228.84765023435</v>
      </c>
      <c r="AT235" s="15">
        <f t="shared" si="189"/>
        <v>23793.481053544529</v>
      </c>
      <c r="AU235" s="85">
        <f t="shared" si="209"/>
        <v>217435.36659668983</v>
      </c>
      <c r="AV235" s="32">
        <f t="shared" si="190"/>
        <v>41989.265006154572</v>
      </c>
      <c r="AW235" s="36">
        <v>232</v>
      </c>
      <c r="AX235" s="14">
        <f t="shared" si="237"/>
        <v>208083.46300226435</v>
      </c>
      <c r="AY235" s="15">
        <f t="shared" si="210"/>
        <v>10</v>
      </c>
      <c r="AZ235" s="14">
        <f t="shared" si="211"/>
        <v>2320</v>
      </c>
      <c r="BA235" s="14">
        <f t="shared" si="212"/>
        <v>208073.46300226435</v>
      </c>
      <c r="BB235" s="15">
        <f t="shared" si="199"/>
        <v>1213.7618675132087</v>
      </c>
      <c r="BC235" s="14">
        <f t="shared" si="213"/>
        <v>116373.81070367494</v>
      </c>
      <c r="BD235" s="14">
        <f t="shared" si="214"/>
        <v>209287.22486977756</v>
      </c>
      <c r="BE235" s="14">
        <f>BD235-$AX$232-SUM($N$233:N235)</f>
        <v>4755.990525267669</v>
      </c>
      <c r="BF235" s="15">
        <f t="shared" si="200"/>
        <v>903.63819980085714</v>
      </c>
      <c r="BG235" s="34">
        <f t="shared" si="215"/>
        <v>208383.58666997671</v>
      </c>
      <c r="BH235" s="32">
        <f t="shared" si="191"/>
        <v>32937.485079441452</v>
      </c>
    </row>
    <row r="236" spans="1:60">
      <c r="A236" s="6"/>
      <c r="F236" s="59"/>
      <c r="G236" s="59"/>
      <c r="H236" s="59"/>
      <c r="I236" s="59"/>
      <c r="J236" s="58"/>
      <c r="K236" s="58"/>
      <c r="L236" s="65"/>
      <c r="M236" s="12">
        <v>233</v>
      </c>
      <c r="N236" s="15">
        <f t="shared" si="234"/>
        <v>500</v>
      </c>
      <c r="O236" s="15">
        <f t="shared" si="216"/>
        <v>116500</v>
      </c>
      <c r="P236" s="15">
        <f t="shared" si="192"/>
        <v>0</v>
      </c>
      <c r="Q236" s="15">
        <f t="shared" si="201"/>
        <v>0</v>
      </c>
      <c r="R236" s="14">
        <f t="shared" si="202"/>
        <v>189890.24887720402</v>
      </c>
      <c r="S236" s="15">
        <f t="shared" si="217"/>
        <v>1107.6931184503569</v>
      </c>
      <c r="T236" s="15">
        <f t="shared" si="203"/>
        <v>109536.26293900798</v>
      </c>
      <c r="U236" s="15">
        <f t="shared" si="218"/>
        <v>190997.94199565437</v>
      </c>
      <c r="V236" s="15">
        <f t="shared" si="235"/>
        <v>10</v>
      </c>
      <c r="W236" s="15">
        <f t="shared" si="219"/>
        <v>2330</v>
      </c>
      <c r="X236" s="15">
        <f t="shared" si="220"/>
        <v>15.91649516630453</v>
      </c>
      <c r="Y236" s="14">
        <f t="shared" si="221"/>
        <v>1573.9317781831246</v>
      </c>
      <c r="Z236" s="15">
        <f t="shared" si="222"/>
        <v>318.32990332609063</v>
      </c>
      <c r="AA236" s="14">
        <f t="shared" si="223"/>
        <v>31478.635563662516</v>
      </c>
      <c r="AB236" s="15">
        <f t="shared" si="224"/>
        <v>190653.69559716198</v>
      </c>
      <c r="AC236" s="15">
        <f t="shared" si="185"/>
        <v>35382.567341845643</v>
      </c>
      <c r="AD236" s="20">
        <f t="shared" si="186"/>
        <v>0.30371302439352482</v>
      </c>
      <c r="AE236" s="28"/>
      <c r="AF236" s="14">
        <f t="shared" si="236"/>
        <v>0</v>
      </c>
      <c r="AG236" s="14">
        <f t="shared" si="187"/>
        <v>35382.567341845643</v>
      </c>
      <c r="AH236" s="26">
        <f t="shared" si="188"/>
        <v>0.30371302439352482</v>
      </c>
      <c r="AI236" s="29">
        <f t="shared" si="194"/>
        <v>74153.695597161975</v>
      </c>
      <c r="AJ236" s="29">
        <f t="shared" si="195"/>
        <v>14089.202163460775</v>
      </c>
      <c r="AK236" s="81">
        <f t="shared" si="196"/>
        <v>176564.49343370119</v>
      </c>
      <c r="AL236" s="28">
        <v>233</v>
      </c>
      <c r="AM236" s="14">
        <f t="shared" si="197"/>
        <v>241728.84765023435</v>
      </c>
      <c r="AN236" s="15">
        <f t="shared" si="204"/>
        <v>10</v>
      </c>
      <c r="AO236" s="15">
        <f t="shared" si="205"/>
        <v>2330</v>
      </c>
      <c r="AP236" s="15">
        <f t="shared" si="206"/>
        <v>241718.84765023435</v>
      </c>
      <c r="AQ236" s="15">
        <f t="shared" si="207"/>
        <v>1410.026611293034</v>
      </c>
      <c r="AR236" s="15">
        <f t="shared" si="225"/>
        <v>128958.87426152732</v>
      </c>
      <c r="AS236" s="15">
        <f t="shared" si="208"/>
        <v>243128.87426152738</v>
      </c>
      <c r="AT236" s="15">
        <f t="shared" si="189"/>
        <v>24059.486109690202</v>
      </c>
      <c r="AU236" s="85">
        <f t="shared" si="209"/>
        <v>219069.38815183716</v>
      </c>
      <c r="AV236" s="32">
        <f t="shared" si="190"/>
        <v>42504.894718135969</v>
      </c>
      <c r="AW236" s="36">
        <v>233</v>
      </c>
      <c r="AX236" s="14">
        <f t="shared" si="237"/>
        <v>209787.22486977756</v>
      </c>
      <c r="AY236" s="15">
        <f t="shared" si="210"/>
        <v>10</v>
      </c>
      <c r="AZ236" s="14">
        <f t="shared" si="211"/>
        <v>2330</v>
      </c>
      <c r="BA236" s="14">
        <f t="shared" si="212"/>
        <v>209777.22486977756</v>
      </c>
      <c r="BB236" s="15">
        <f t="shared" si="199"/>
        <v>1223.7004784070359</v>
      </c>
      <c r="BC236" s="14">
        <f t="shared" si="213"/>
        <v>117597.51118208197</v>
      </c>
      <c r="BD236" s="14">
        <f t="shared" si="214"/>
        <v>211000.9253481846</v>
      </c>
      <c r="BE236" s="14">
        <f>BD236-$AX$232-SUM($N$233:N236)</f>
        <v>5969.6910036746995</v>
      </c>
      <c r="BF236" s="15">
        <f t="shared" si="200"/>
        <v>1134.2412906981929</v>
      </c>
      <c r="BG236" s="34">
        <f t="shared" si="215"/>
        <v>209866.68405748639</v>
      </c>
      <c r="BH236" s="32">
        <f t="shared" si="191"/>
        <v>33302.190623785194</v>
      </c>
    </row>
    <row r="237" spans="1:60">
      <c r="A237" s="6"/>
      <c r="F237" s="59"/>
      <c r="G237" s="59"/>
      <c r="H237" s="59"/>
      <c r="I237" s="59"/>
      <c r="J237" s="58"/>
      <c r="K237" s="58"/>
      <c r="L237" s="65"/>
      <c r="M237" s="12">
        <v>234</v>
      </c>
      <c r="N237" s="15">
        <f t="shared" si="234"/>
        <v>500</v>
      </c>
      <c r="O237" s="15">
        <f t="shared" si="216"/>
        <v>117000</v>
      </c>
      <c r="P237" s="15">
        <f t="shared" si="192"/>
        <v>0</v>
      </c>
      <c r="Q237" s="15">
        <f t="shared" si="201"/>
        <v>0</v>
      </c>
      <c r="R237" s="14">
        <f t="shared" si="202"/>
        <v>191153.69559716198</v>
      </c>
      <c r="S237" s="15">
        <f t="shared" si="217"/>
        <v>1115.0632243167784</v>
      </c>
      <c r="T237" s="15">
        <f t="shared" si="203"/>
        <v>110651.32616332476</v>
      </c>
      <c r="U237" s="15">
        <f t="shared" si="218"/>
        <v>192268.75882147875</v>
      </c>
      <c r="V237" s="15">
        <f t="shared" si="235"/>
        <v>10</v>
      </c>
      <c r="W237" s="15">
        <f t="shared" si="219"/>
        <v>2340</v>
      </c>
      <c r="X237" s="15">
        <f t="shared" si="220"/>
        <v>16.022396568456564</v>
      </c>
      <c r="Y237" s="14">
        <f t="shared" si="221"/>
        <v>1589.9541747515811</v>
      </c>
      <c r="Z237" s="15">
        <f t="shared" si="222"/>
        <v>320.44793136913125</v>
      </c>
      <c r="AA237" s="14">
        <f t="shared" si="223"/>
        <v>31799.083495031646</v>
      </c>
      <c r="AB237" s="15">
        <f t="shared" si="224"/>
        <v>191922.28849354116</v>
      </c>
      <c r="AC237" s="15">
        <f t="shared" si="185"/>
        <v>35729.037669783225</v>
      </c>
      <c r="AD237" s="20">
        <f t="shared" si="186"/>
        <v>0.30537639034002756</v>
      </c>
      <c r="AE237" s="28"/>
      <c r="AF237" s="14">
        <f t="shared" si="236"/>
        <v>0</v>
      </c>
      <c r="AG237" s="14">
        <f t="shared" si="187"/>
        <v>35729.037669783225</v>
      </c>
      <c r="AH237" s="26">
        <f t="shared" si="188"/>
        <v>0.30537639034002756</v>
      </c>
      <c r="AI237" s="29">
        <f t="shared" si="194"/>
        <v>74922.288493541157</v>
      </c>
      <c r="AJ237" s="29">
        <f t="shared" si="195"/>
        <v>14235.23481377282</v>
      </c>
      <c r="AK237" s="81">
        <f t="shared" si="196"/>
        <v>177687.05367976835</v>
      </c>
      <c r="AL237" s="28">
        <v>234</v>
      </c>
      <c r="AM237" s="14">
        <f t="shared" si="197"/>
        <v>243628.87426152738</v>
      </c>
      <c r="AN237" s="15">
        <f t="shared" si="204"/>
        <v>10</v>
      </c>
      <c r="AO237" s="15">
        <f t="shared" si="205"/>
        <v>2340</v>
      </c>
      <c r="AP237" s="15">
        <f t="shared" si="206"/>
        <v>243618.87426152738</v>
      </c>
      <c r="AQ237" s="15">
        <f t="shared" si="207"/>
        <v>1421.11009985891</v>
      </c>
      <c r="AR237" s="15">
        <f t="shared" si="225"/>
        <v>130379.98436138623</v>
      </c>
      <c r="AS237" s="15">
        <f t="shared" si="208"/>
        <v>245039.98436138628</v>
      </c>
      <c r="AT237" s="15">
        <f t="shared" si="189"/>
        <v>24327.597028663393</v>
      </c>
      <c r="AU237" s="85">
        <f t="shared" si="209"/>
        <v>220712.38733272289</v>
      </c>
      <c r="AV237" s="32">
        <f t="shared" si="190"/>
        <v>43025.333652954549</v>
      </c>
      <c r="AW237" s="36">
        <v>234</v>
      </c>
      <c r="AX237" s="14">
        <f t="shared" si="237"/>
        <v>211500.9253481846</v>
      </c>
      <c r="AY237" s="15">
        <f t="shared" si="210"/>
        <v>10</v>
      </c>
      <c r="AZ237" s="14">
        <f t="shared" si="211"/>
        <v>2340</v>
      </c>
      <c r="BA237" s="14">
        <f t="shared" si="212"/>
        <v>211490.9253481846</v>
      </c>
      <c r="BB237" s="15">
        <f t="shared" si="199"/>
        <v>1233.6970645310769</v>
      </c>
      <c r="BC237" s="14">
        <f t="shared" si="213"/>
        <v>118831.20824661305</v>
      </c>
      <c r="BD237" s="14">
        <f t="shared" si="214"/>
        <v>212724.62241271566</v>
      </c>
      <c r="BE237" s="14">
        <f>BD237-$AX$232-SUM($N$233:N237)</f>
        <v>7193.3880682057643</v>
      </c>
      <c r="BF237" s="15">
        <f t="shared" si="200"/>
        <v>1366.7437329590953</v>
      </c>
      <c r="BG237" s="34">
        <f t="shared" si="215"/>
        <v>211357.87867975657</v>
      </c>
      <c r="BH237" s="32">
        <f t="shared" si="191"/>
        <v>33670.824999988225</v>
      </c>
    </row>
    <row r="238" spans="1:60">
      <c r="A238" s="6"/>
      <c r="F238" s="59"/>
      <c r="G238" s="59"/>
      <c r="H238" s="59"/>
      <c r="I238" s="59"/>
      <c r="J238" s="58"/>
      <c r="K238" s="58"/>
      <c r="L238" s="65"/>
      <c r="M238" s="12">
        <v>235</v>
      </c>
      <c r="N238" s="15">
        <f t="shared" si="234"/>
        <v>500</v>
      </c>
      <c r="O238" s="15">
        <f t="shared" si="216"/>
        <v>117500</v>
      </c>
      <c r="P238" s="15">
        <f t="shared" si="192"/>
        <v>0</v>
      </c>
      <c r="Q238" s="15">
        <f t="shared" si="201"/>
        <v>0</v>
      </c>
      <c r="R238" s="14">
        <f t="shared" si="202"/>
        <v>192422.28849354116</v>
      </c>
      <c r="S238" s="15">
        <f t="shared" si="217"/>
        <v>1122.4633495456569</v>
      </c>
      <c r="T238" s="15">
        <f t="shared" si="203"/>
        <v>111773.78951287041</v>
      </c>
      <c r="U238" s="15">
        <f t="shared" si="218"/>
        <v>193544.75184308682</v>
      </c>
      <c r="V238" s="15">
        <f t="shared" si="235"/>
        <v>10</v>
      </c>
      <c r="W238" s="15">
        <f t="shared" si="219"/>
        <v>2350</v>
      </c>
      <c r="X238" s="15">
        <f t="shared" si="220"/>
        <v>16.128729320257236</v>
      </c>
      <c r="Y238" s="14">
        <f t="shared" si="221"/>
        <v>1606.0829040718384</v>
      </c>
      <c r="Z238" s="15">
        <f t="shared" si="222"/>
        <v>322.57458640514471</v>
      </c>
      <c r="AA238" s="14">
        <f t="shared" si="223"/>
        <v>32121.658081436792</v>
      </c>
      <c r="AB238" s="15">
        <f t="shared" si="224"/>
        <v>193196.04852736142</v>
      </c>
      <c r="AC238" s="15">
        <f t="shared" si="185"/>
        <v>36077.74098550863</v>
      </c>
      <c r="AD238" s="20">
        <f t="shared" si="186"/>
        <v>0.30704460413198836</v>
      </c>
      <c r="AE238" s="28"/>
      <c r="AF238" s="14">
        <f t="shared" si="236"/>
        <v>0</v>
      </c>
      <c r="AG238" s="14">
        <f t="shared" si="187"/>
        <v>36077.74098550863</v>
      </c>
      <c r="AH238" s="26">
        <f t="shared" si="188"/>
        <v>0.30704460413198836</v>
      </c>
      <c r="AI238" s="29">
        <f t="shared" si="194"/>
        <v>75696.048527361418</v>
      </c>
      <c r="AJ238" s="29">
        <f t="shared" si="195"/>
        <v>14382.24922019867</v>
      </c>
      <c r="AK238" s="81">
        <f t="shared" si="196"/>
        <v>178813.79930716276</v>
      </c>
      <c r="AL238" s="28">
        <v>235</v>
      </c>
      <c r="AM238" s="14">
        <f t="shared" si="197"/>
        <v>245539.98436138628</v>
      </c>
      <c r="AN238" s="15">
        <f t="shared" si="204"/>
        <v>10</v>
      </c>
      <c r="AO238" s="15">
        <f t="shared" si="205"/>
        <v>2350</v>
      </c>
      <c r="AP238" s="15">
        <f t="shared" si="206"/>
        <v>245529.98436138628</v>
      </c>
      <c r="AQ238" s="15">
        <f t="shared" si="207"/>
        <v>1432.2582421080867</v>
      </c>
      <c r="AR238" s="15">
        <f t="shared" si="225"/>
        <v>131812.24260349432</v>
      </c>
      <c r="AS238" s="15">
        <f t="shared" si="208"/>
        <v>246962.24260349435</v>
      </c>
      <c r="AT238" s="15">
        <f t="shared" si="189"/>
        <v>24597.826094663928</v>
      </c>
      <c r="AU238" s="85">
        <f t="shared" si="209"/>
        <v>222364.41650883041</v>
      </c>
      <c r="AV238" s="32">
        <f t="shared" si="190"/>
        <v>43550.617201667657</v>
      </c>
      <c r="AW238" s="36">
        <v>235</v>
      </c>
      <c r="AX238" s="14">
        <f t="shared" si="237"/>
        <v>213224.62241271566</v>
      </c>
      <c r="AY238" s="15">
        <f t="shared" si="210"/>
        <v>10</v>
      </c>
      <c r="AZ238" s="14">
        <f t="shared" si="211"/>
        <v>2350</v>
      </c>
      <c r="BA238" s="14">
        <f t="shared" si="212"/>
        <v>213214.62241271566</v>
      </c>
      <c r="BB238" s="15">
        <f t="shared" si="199"/>
        <v>1243.7519640741748</v>
      </c>
      <c r="BC238" s="14">
        <f t="shared" si="213"/>
        <v>120074.96021068723</v>
      </c>
      <c r="BD238" s="14">
        <f t="shared" si="214"/>
        <v>214458.37437678984</v>
      </c>
      <c r="BE238" s="14">
        <f>BD238-$AX$232-SUM($N$233:N238)</f>
        <v>8427.1400322799454</v>
      </c>
      <c r="BF238" s="15">
        <f t="shared" si="200"/>
        <v>1601.1566061331896</v>
      </c>
      <c r="BG238" s="34">
        <f t="shared" si="215"/>
        <v>212857.21777065666</v>
      </c>
      <c r="BH238" s="32">
        <f t="shared" si="191"/>
        <v>34043.418463493901</v>
      </c>
    </row>
    <row r="239" spans="1:60">
      <c r="A239" s="6"/>
      <c r="F239" s="59"/>
      <c r="G239" s="59"/>
      <c r="H239" s="59"/>
      <c r="I239" s="59"/>
      <c r="J239" s="58"/>
      <c r="K239" s="58"/>
      <c r="L239" s="65"/>
      <c r="M239" s="12">
        <v>236</v>
      </c>
      <c r="N239" s="15">
        <f t="shared" si="234"/>
        <v>500</v>
      </c>
      <c r="O239" s="15">
        <f t="shared" si="216"/>
        <v>118000</v>
      </c>
      <c r="P239" s="15">
        <f t="shared" si="192"/>
        <v>0</v>
      </c>
      <c r="Q239" s="15">
        <f t="shared" si="201"/>
        <v>0</v>
      </c>
      <c r="R239" s="14">
        <f t="shared" si="202"/>
        <v>193696.04852736142</v>
      </c>
      <c r="S239" s="15">
        <f t="shared" si="217"/>
        <v>1129.8936164096083</v>
      </c>
      <c r="T239" s="15">
        <f t="shared" si="203"/>
        <v>112903.68312928002</v>
      </c>
      <c r="U239" s="15">
        <f t="shared" si="218"/>
        <v>194825.94214377101</v>
      </c>
      <c r="V239" s="15">
        <f t="shared" si="235"/>
        <v>10</v>
      </c>
      <c r="W239" s="15">
        <f t="shared" si="219"/>
        <v>2360</v>
      </c>
      <c r="X239" s="15">
        <f t="shared" si="220"/>
        <v>16.235495178647586</v>
      </c>
      <c r="Y239" s="14">
        <f t="shared" si="221"/>
        <v>1622.318399250486</v>
      </c>
      <c r="Z239" s="15">
        <f t="shared" si="222"/>
        <v>324.7099035729517</v>
      </c>
      <c r="AA239" s="14">
        <f t="shared" si="223"/>
        <v>32446.367985009743</v>
      </c>
      <c r="AB239" s="15">
        <f t="shared" si="224"/>
        <v>194474.99674501942</v>
      </c>
      <c r="AC239" s="15">
        <f t="shared" si="185"/>
        <v>36428.686384260232</v>
      </c>
      <c r="AD239" s="20">
        <f t="shared" si="186"/>
        <v>0.30871768122254434</v>
      </c>
      <c r="AE239" s="28"/>
      <c r="AF239" s="14">
        <f t="shared" si="236"/>
        <v>0</v>
      </c>
      <c r="AG239" s="14">
        <f t="shared" si="187"/>
        <v>36428.686384260232</v>
      </c>
      <c r="AH239" s="26">
        <f t="shared" si="188"/>
        <v>0.30871768122254434</v>
      </c>
      <c r="AI239" s="29">
        <f t="shared" si="194"/>
        <v>76474.996745019424</v>
      </c>
      <c r="AJ239" s="29">
        <f t="shared" si="195"/>
        <v>14530.249381553691</v>
      </c>
      <c r="AK239" s="81">
        <f t="shared" si="196"/>
        <v>179944.74736346572</v>
      </c>
      <c r="AL239" s="28">
        <v>236</v>
      </c>
      <c r="AM239" s="14">
        <f t="shared" si="197"/>
        <v>247462.24260349435</v>
      </c>
      <c r="AN239" s="15">
        <f t="shared" si="204"/>
        <v>10</v>
      </c>
      <c r="AO239" s="15">
        <f t="shared" si="205"/>
        <v>2360</v>
      </c>
      <c r="AP239" s="15">
        <f t="shared" si="206"/>
        <v>247452.24260349435</v>
      </c>
      <c r="AQ239" s="15">
        <f t="shared" si="207"/>
        <v>1443.4714151870505</v>
      </c>
      <c r="AR239" s="15">
        <f t="shared" si="225"/>
        <v>133255.71401868138</v>
      </c>
      <c r="AS239" s="15">
        <f t="shared" si="208"/>
        <v>248895.71401868141</v>
      </c>
      <c r="AT239" s="15">
        <f t="shared" si="189"/>
        <v>24870.185663549466</v>
      </c>
      <c r="AU239" s="85">
        <f t="shared" si="209"/>
        <v>224025.52835513194</v>
      </c>
      <c r="AV239" s="32">
        <f t="shared" si="190"/>
        <v>44080.780991666223</v>
      </c>
      <c r="AW239" s="36">
        <v>236</v>
      </c>
      <c r="AX239" s="14">
        <f t="shared" si="237"/>
        <v>214958.37437678984</v>
      </c>
      <c r="AY239" s="15">
        <f t="shared" si="210"/>
        <v>10</v>
      </c>
      <c r="AZ239" s="14">
        <f t="shared" si="211"/>
        <v>2360</v>
      </c>
      <c r="BA239" s="14">
        <f t="shared" si="212"/>
        <v>214948.37437678984</v>
      </c>
      <c r="BB239" s="15">
        <f t="shared" si="199"/>
        <v>1253.8655171979408</v>
      </c>
      <c r="BC239" s="14">
        <f t="shared" si="213"/>
        <v>121328.82572788518</v>
      </c>
      <c r="BD239" s="14">
        <f t="shared" si="214"/>
        <v>216202.23989398777</v>
      </c>
      <c r="BE239" s="14">
        <f>BD239-$AX$232-SUM($N$233:N239)</f>
        <v>9671.005549477879</v>
      </c>
      <c r="BF239" s="15">
        <f t="shared" si="200"/>
        <v>1837.4910544007971</v>
      </c>
      <c r="BG239" s="34">
        <f t="shared" si="215"/>
        <v>214364.74883958697</v>
      </c>
      <c r="BH239" s="32">
        <f t="shared" si="191"/>
        <v>34420.001476121251</v>
      </c>
    </row>
    <row r="240" spans="1:60">
      <c r="A240" s="6"/>
      <c r="F240" s="59"/>
      <c r="G240" s="59"/>
      <c r="H240" s="59"/>
      <c r="I240" s="59"/>
      <c r="J240" s="59"/>
      <c r="K240" s="58"/>
      <c r="L240" s="65"/>
      <c r="M240" s="12">
        <v>237</v>
      </c>
      <c r="N240" s="15">
        <f t="shared" si="234"/>
        <v>500</v>
      </c>
      <c r="O240" s="15">
        <f t="shared" si="216"/>
        <v>118500</v>
      </c>
      <c r="P240" s="15">
        <f t="shared" si="192"/>
        <v>0</v>
      </c>
      <c r="Q240" s="15">
        <f t="shared" si="201"/>
        <v>0</v>
      </c>
      <c r="R240" s="14">
        <f t="shared" si="202"/>
        <v>194974.99674501942</v>
      </c>
      <c r="S240" s="15">
        <f t="shared" si="217"/>
        <v>1137.35414767928</v>
      </c>
      <c r="T240" s="15">
        <f t="shared" si="203"/>
        <v>114041.03727695929</v>
      </c>
      <c r="U240" s="15">
        <f t="shared" si="218"/>
        <v>196112.35089269871</v>
      </c>
      <c r="V240" s="15">
        <f t="shared" si="235"/>
        <v>10</v>
      </c>
      <c r="W240" s="15">
        <f t="shared" si="219"/>
        <v>2370</v>
      </c>
      <c r="X240" s="15">
        <f t="shared" si="220"/>
        <v>16.342695907724892</v>
      </c>
      <c r="Y240" s="14">
        <f t="shared" si="221"/>
        <v>1638.6610951582109</v>
      </c>
      <c r="Z240" s="15">
        <f t="shared" si="222"/>
        <v>326.85391815449788</v>
      </c>
      <c r="AA240" s="14">
        <f t="shared" si="223"/>
        <v>32773.221903164238</v>
      </c>
      <c r="AB240" s="15">
        <f t="shared" si="224"/>
        <v>195759.1542786365</v>
      </c>
      <c r="AC240" s="15">
        <f t="shared" si="185"/>
        <v>36781.88299832245</v>
      </c>
      <c r="AD240" s="20">
        <f t="shared" si="186"/>
        <v>0.31039563711664514</v>
      </c>
      <c r="AE240" s="28"/>
      <c r="AF240" s="14">
        <f t="shared" si="236"/>
        <v>0</v>
      </c>
      <c r="AG240" s="14">
        <f t="shared" si="187"/>
        <v>36781.88299832245</v>
      </c>
      <c r="AH240" s="26">
        <f t="shared" si="188"/>
        <v>0.31039563711664514</v>
      </c>
      <c r="AI240" s="29">
        <f t="shared" si="194"/>
        <v>77259.154278636503</v>
      </c>
      <c r="AJ240" s="29">
        <f t="shared" si="195"/>
        <v>14679.239312940936</v>
      </c>
      <c r="AK240" s="81">
        <f t="shared" si="196"/>
        <v>181079.91496569556</v>
      </c>
      <c r="AL240" s="28">
        <v>237</v>
      </c>
      <c r="AM240" s="14">
        <f t="shared" si="197"/>
        <v>249395.71401868141</v>
      </c>
      <c r="AN240" s="15">
        <f t="shared" si="204"/>
        <v>10</v>
      </c>
      <c r="AO240" s="15">
        <f t="shared" si="205"/>
        <v>2370</v>
      </c>
      <c r="AP240" s="15">
        <f t="shared" si="206"/>
        <v>249385.71401868141</v>
      </c>
      <c r="AQ240" s="15">
        <f t="shared" si="207"/>
        <v>1454.7499984423084</v>
      </c>
      <c r="AR240" s="15">
        <f t="shared" si="225"/>
        <v>134710.46401712368</v>
      </c>
      <c r="AS240" s="15">
        <f t="shared" si="208"/>
        <v>250840.46401712371</v>
      </c>
      <c r="AT240" s="15">
        <f t="shared" si="189"/>
        <v>25144.688163253504</v>
      </c>
      <c r="AU240" s="85">
        <f t="shared" si="209"/>
        <v>225695.7758538702</v>
      </c>
      <c r="AV240" s="32">
        <f t="shared" si="190"/>
        <v>44615.860888174648</v>
      </c>
      <c r="AW240" s="36">
        <v>237</v>
      </c>
      <c r="AX240" s="14">
        <f t="shared" si="237"/>
        <v>216702.23989398777</v>
      </c>
      <c r="AY240" s="15">
        <f t="shared" si="210"/>
        <v>10</v>
      </c>
      <c r="AZ240" s="14">
        <f t="shared" si="211"/>
        <v>2370</v>
      </c>
      <c r="BA240" s="14">
        <f t="shared" si="212"/>
        <v>216692.23989398777</v>
      </c>
      <c r="BB240" s="15">
        <f t="shared" si="199"/>
        <v>1264.0380660482622</v>
      </c>
      <c r="BC240" s="14">
        <f t="shared" si="213"/>
        <v>122592.86379393344</v>
      </c>
      <c r="BD240" s="14">
        <f t="shared" si="214"/>
        <v>217956.27796003604</v>
      </c>
      <c r="BE240" s="14">
        <f>BD240-$AX$232-SUM($N$233:N240)</f>
        <v>10925.043615526141</v>
      </c>
      <c r="BF240" s="15">
        <f t="shared" si="200"/>
        <v>2075.758286949967</v>
      </c>
      <c r="BG240" s="34">
        <f t="shared" si="215"/>
        <v>215880.51967308606</v>
      </c>
      <c r="BH240" s="32">
        <f t="shared" si="191"/>
        <v>34800.604707390507</v>
      </c>
    </row>
    <row r="241" spans="1:60">
      <c r="A241" s="6"/>
      <c r="F241" s="59"/>
      <c r="G241" s="59"/>
      <c r="H241" s="59"/>
      <c r="I241" s="59"/>
      <c r="J241" s="59"/>
      <c r="K241" s="58"/>
      <c r="L241" s="65"/>
      <c r="M241" s="12">
        <v>238</v>
      </c>
      <c r="N241" s="15">
        <f t="shared" si="234"/>
        <v>500</v>
      </c>
      <c r="O241" s="15">
        <f t="shared" si="216"/>
        <v>119000</v>
      </c>
      <c r="P241" s="15">
        <f t="shared" si="192"/>
        <v>0</v>
      </c>
      <c r="Q241" s="15">
        <f t="shared" si="201"/>
        <v>0</v>
      </c>
      <c r="R241" s="14">
        <f t="shared" si="202"/>
        <v>196259.1542786365</v>
      </c>
      <c r="S241" s="15">
        <f t="shared" si="217"/>
        <v>1144.8450666253796</v>
      </c>
      <c r="T241" s="15">
        <f t="shared" si="203"/>
        <v>115185.88234358467</v>
      </c>
      <c r="U241" s="15">
        <f t="shared" si="218"/>
        <v>197403.99934526189</v>
      </c>
      <c r="V241" s="15">
        <f t="shared" si="235"/>
        <v>10</v>
      </c>
      <c r="W241" s="15">
        <f t="shared" si="219"/>
        <v>2380</v>
      </c>
      <c r="X241" s="15">
        <f t="shared" si="220"/>
        <v>16.450333278771826</v>
      </c>
      <c r="Y241" s="14">
        <f t="shared" si="221"/>
        <v>1655.1114284369826</v>
      </c>
      <c r="Z241" s="15">
        <f t="shared" si="222"/>
        <v>329.0066655754365</v>
      </c>
      <c r="AA241" s="14">
        <f t="shared" si="223"/>
        <v>33102.228568739672</v>
      </c>
      <c r="AB241" s="15">
        <f t="shared" si="224"/>
        <v>197048.54234640769</v>
      </c>
      <c r="AC241" s="15">
        <f t="shared" si="185"/>
        <v>37137.339997176656</v>
      </c>
      <c r="AD241" s="20">
        <f t="shared" si="186"/>
        <v>0.31207848737123239</v>
      </c>
      <c r="AE241" s="28"/>
      <c r="AF241" s="14">
        <f t="shared" si="236"/>
        <v>0</v>
      </c>
      <c r="AG241" s="14">
        <f t="shared" si="187"/>
        <v>37137.339997176656</v>
      </c>
      <c r="AH241" s="26">
        <f t="shared" si="188"/>
        <v>0.31207848737123239</v>
      </c>
      <c r="AI241" s="29">
        <f t="shared" si="194"/>
        <v>78048.542346407688</v>
      </c>
      <c r="AJ241" s="29">
        <f t="shared" si="195"/>
        <v>14829.223045817462</v>
      </c>
      <c r="AK241" s="81">
        <f t="shared" si="196"/>
        <v>182219.31930059023</v>
      </c>
      <c r="AL241" s="28">
        <v>238</v>
      </c>
      <c r="AM241" s="14">
        <f t="shared" si="197"/>
        <v>251340.46401712371</v>
      </c>
      <c r="AN241" s="15">
        <f t="shared" si="204"/>
        <v>10</v>
      </c>
      <c r="AO241" s="15">
        <f t="shared" si="205"/>
        <v>2380</v>
      </c>
      <c r="AP241" s="15">
        <f t="shared" si="206"/>
        <v>251330.46401712371</v>
      </c>
      <c r="AQ241" s="15">
        <f t="shared" si="207"/>
        <v>1466.094373433222</v>
      </c>
      <c r="AR241" s="15">
        <f t="shared" si="225"/>
        <v>136176.55839055689</v>
      </c>
      <c r="AS241" s="15">
        <f t="shared" si="208"/>
        <v>252796.55839055692</v>
      </c>
      <c r="AT241" s="15">
        <f t="shared" si="189"/>
        <v>25421.346094205815</v>
      </c>
      <c r="AU241" s="85">
        <f t="shared" si="209"/>
        <v>227375.21229635109</v>
      </c>
      <c r="AV241" s="32">
        <f t="shared" si="190"/>
        <v>45155.892995760863</v>
      </c>
      <c r="AW241" s="36">
        <v>238</v>
      </c>
      <c r="AX241" s="14">
        <f t="shared" si="237"/>
        <v>218456.27796003604</v>
      </c>
      <c r="AY241" s="15">
        <f t="shared" si="210"/>
        <v>10</v>
      </c>
      <c r="AZ241" s="14">
        <f t="shared" si="211"/>
        <v>2380</v>
      </c>
      <c r="BA241" s="14">
        <f t="shared" si="212"/>
        <v>218446.27796003604</v>
      </c>
      <c r="BB241" s="15">
        <f t="shared" si="199"/>
        <v>1274.2699547668769</v>
      </c>
      <c r="BC241" s="14">
        <f t="shared" si="213"/>
        <v>123867.13374870032</v>
      </c>
      <c r="BD241" s="14">
        <f t="shared" si="214"/>
        <v>219720.54791480291</v>
      </c>
      <c r="BE241" s="14">
        <f>BD241-$AX$232-SUM($N$233:N241)</f>
        <v>12189.313570293016</v>
      </c>
      <c r="BF241" s="15">
        <f t="shared" si="200"/>
        <v>2315.9695783556731</v>
      </c>
      <c r="BG241" s="34">
        <f t="shared" si="215"/>
        <v>217404.57833644724</v>
      </c>
      <c r="BH241" s="32">
        <f t="shared" si="191"/>
        <v>35185.259035857016</v>
      </c>
    </row>
    <row r="242" spans="1:60">
      <c r="A242" s="6"/>
      <c r="F242" s="59"/>
      <c r="G242" s="59"/>
      <c r="H242" s="59"/>
      <c r="I242" s="59"/>
      <c r="J242" s="59"/>
      <c r="K242" s="58"/>
      <c r="L242" s="65"/>
      <c r="M242" s="12">
        <v>239</v>
      </c>
      <c r="N242" s="15">
        <f t="shared" si="234"/>
        <v>500</v>
      </c>
      <c r="O242" s="15">
        <f t="shared" si="216"/>
        <v>119500</v>
      </c>
      <c r="P242" s="15">
        <f t="shared" si="192"/>
        <v>0</v>
      </c>
      <c r="Q242" s="15">
        <f t="shared" si="201"/>
        <v>0</v>
      </c>
      <c r="R242" s="14">
        <f t="shared" si="202"/>
        <v>197548.54234640769</v>
      </c>
      <c r="S242" s="15">
        <f t="shared" si="217"/>
        <v>1152.3664970207117</v>
      </c>
      <c r="T242" s="15">
        <f t="shared" si="203"/>
        <v>116338.24884060539</v>
      </c>
      <c r="U242" s="15">
        <f t="shared" si="218"/>
        <v>198700.90884342839</v>
      </c>
      <c r="V242" s="15">
        <f t="shared" si="235"/>
        <v>10</v>
      </c>
      <c r="W242" s="15">
        <f t="shared" si="219"/>
        <v>2390</v>
      </c>
      <c r="X242" s="15">
        <f t="shared" si="220"/>
        <v>16.558409070285702</v>
      </c>
      <c r="Y242" s="14">
        <f t="shared" si="221"/>
        <v>1671.6698375072683</v>
      </c>
      <c r="Z242" s="15">
        <f t="shared" si="222"/>
        <v>331.16818140571399</v>
      </c>
      <c r="AA242" s="14">
        <f t="shared" si="223"/>
        <v>33433.396750145388</v>
      </c>
      <c r="AB242" s="15">
        <f t="shared" si="224"/>
        <v>198343.18225295239</v>
      </c>
      <c r="AC242" s="15">
        <f t="shared" si="185"/>
        <v>37495.066587652655</v>
      </c>
      <c r="AD242" s="20">
        <f t="shared" si="186"/>
        <v>0.31376624759541971</v>
      </c>
      <c r="AE242" s="28"/>
      <c r="AF242" s="14">
        <f t="shared" si="236"/>
        <v>0</v>
      </c>
      <c r="AG242" s="14">
        <f t="shared" si="187"/>
        <v>37495.066587652655</v>
      </c>
      <c r="AH242" s="26">
        <f t="shared" si="188"/>
        <v>0.31376624759541971</v>
      </c>
      <c r="AI242" s="29">
        <f t="shared" si="194"/>
        <v>78843.182252952392</v>
      </c>
      <c r="AJ242" s="29">
        <f t="shared" si="195"/>
        <v>14980.204628060954</v>
      </c>
      <c r="AK242" s="81">
        <f t="shared" si="196"/>
        <v>183362.97762489144</v>
      </c>
      <c r="AL242" s="28">
        <v>239</v>
      </c>
      <c r="AM242" s="14">
        <f t="shared" si="197"/>
        <v>253296.55839055692</v>
      </c>
      <c r="AN242" s="15">
        <f t="shared" si="204"/>
        <v>10</v>
      </c>
      <c r="AO242" s="15">
        <f t="shared" si="205"/>
        <v>2390</v>
      </c>
      <c r="AP242" s="15">
        <f t="shared" si="206"/>
        <v>253286.55839055692</v>
      </c>
      <c r="AQ242" s="15">
        <f t="shared" si="207"/>
        <v>1477.5049239449154</v>
      </c>
      <c r="AR242" s="15">
        <f t="shared" si="225"/>
        <v>137654.06331450181</v>
      </c>
      <c r="AS242" s="15">
        <f t="shared" si="208"/>
        <v>254764.06331450184</v>
      </c>
      <c r="AT242" s="15">
        <f t="shared" si="189"/>
        <v>25700.172029755347</v>
      </c>
      <c r="AU242" s="85">
        <f t="shared" si="209"/>
        <v>229063.8912847465</v>
      </c>
      <c r="AV242" s="32">
        <f t="shared" si="190"/>
        <v>45700.913659855054</v>
      </c>
      <c r="AW242" s="36">
        <v>239</v>
      </c>
      <c r="AX242" s="14">
        <f t="shared" si="237"/>
        <v>220220.54791480291</v>
      </c>
      <c r="AY242" s="15">
        <f t="shared" si="210"/>
        <v>10</v>
      </c>
      <c r="AZ242" s="14">
        <f t="shared" si="211"/>
        <v>2390</v>
      </c>
      <c r="BA242" s="14">
        <f t="shared" si="212"/>
        <v>220210.54791480291</v>
      </c>
      <c r="BB242" s="15">
        <f t="shared" si="199"/>
        <v>1284.5615295030173</v>
      </c>
      <c r="BC242" s="14">
        <f t="shared" si="213"/>
        <v>125151.69527820333</v>
      </c>
      <c r="BD242" s="14">
        <f t="shared" si="214"/>
        <v>221495.10944430594</v>
      </c>
      <c r="BE242" s="14">
        <f>BD242-$AX$232-SUM($N$233:N242)</f>
        <v>13463.875099796045</v>
      </c>
      <c r="BF242" s="15">
        <f t="shared" si="200"/>
        <v>2558.1362689612488</v>
      </c>
      <c r="BG242" s="34">
        <f t="shared" si="215"/>
        <v>218936.9731753447</v>
      </c>
      <c r="BH242" s="32">
        <f t="shared" si="191"/>
        <v>35573.995550453255</v>
      </c>
    </row>
    <row r="243" spans="1:60">
      <c r="F243" s="59"/>
      <c r="G243" s="59"/>
      <c r="H243" s="59"/>
      <c r="I243" s="59"/>
      <c r="J243" s="59"/>
      <c r="K243" s="58"/>
      <c r="L243" s="65"/>
      <c r="M243" s="42">
        <v>240</v>
      </c>
      <c r="N243" s="43">
        <f t="shared" si="234"/>
        <v>500</v>
      </c>
      <c r="O243" s="43">
        <f t="shared" si="216"/>
        <v>120000</v>
      </c>
      <c r="P243" s="43">
        <f t="shared" si="192"/>
        <v>0</v>
      </c>
      <c r="Q243" s="43">
        <f t="shared" si="201"/>
        <v>0</v>
      </c>
      <c r="R243" s="44">
        <f t="shared" si="202"/>
        <v>198843.18225295239</v>
      </c>
      <c r="S243" s="43">
        <f t="shared" si="217"/>
        <v>1159.9185631422224</v>
      </c>
      <c r="T243" s="43">
        <f t="shared" si="203"/>
        <v>117498.16740374762</v>
      </c>
      <c r="U243" s="43">
        <f t="shared" si="218"/>
        <v>200003.10081609461</v>
      </c>
      <c r="V243" s="43">
        <f t="shared" si="235"/>
        <v>10</v>
      </c>
      <c r="W243" s="43">
        <f t="shared" si="219"/>
        <v>2400</v>
      </c>
      <c r="X243" s="43">
        <f t="shared" si="220"/>
        <v>16.666925068007885</v>
      </c>
      <c r="Y243" s="44">
        <f t="shared" si="221"/>
        <v>1688.3367625752762</v>
      </c>
      <c r="Z243" s="43">
        <f t="shared" si="222"/>
        <v>333.33850136015769</v>
      </c>
      <c r="AA243" s="44">
        <f t="shared" si="223"/>
        <v>33766.735251505546</v>
      </c>
      <c r="AB243" s="43">
        <f t="shared" si="224"/>
        <v>199643.09538966644</v>
      </c>
      <c r="AC243" s="43">
        <f t="shared" si="185"/>
        <v>37855.072014080826</v>
      </c>
      <c r="AD243" s="45">
        <f t="shared" si="186"/>
        <v>0.31545893345067355</v>
      </c>
      <c r="AE243" s="46"/>
      <c r="AF243" s="44">
        <f t="shared" si="236"/>
        <v>0</v>
      </c>
      <c r="AG243" s="44">
        <f t="shared" si="187"/>
        <v>37855.072014080826</v>
      </c>
      <c r="AH243" s="47">
        <f t="shared" si="188"/>
        <v>0.31545893345067355</v>
      </c>
      <c r="AI243" s="48">
        <f t="shared" si="194"/>
        <v>79643.095389666443</v>
      </c>
      <c r="AJ243" s="48">
        <f t="shared" si="195"/>
        <v>15132.188124036624</v>
      </c>
      <c r="AK243" s="82">
        <f t="shared" si="196"/>
        <v>184510.90726562982</v>
      </c>
      <c r="AL243" s="46">
        <v>240</v>
      </c>
      <c r="AM243" s="44">
        <f t="shared" si="197"/>
        <v>255264.06331450184</v>
      </c>
      <c r="AN243" s="43">
        <f t="shared" si="204"/>
        <v>10</v>
      </c>
      <c r="AO243" s="43">
        <f t="shared" si="205"/>
        <v>2400</v>
      </c>
      <c r="AP243" s="43">
        <f t="shared" si="206"/>
        <v>255254.06331450184</v>
      </c>
      <c r="AQ243" s="43">
        <f t="shared" si="207"/>
        <v>1488.9820360012609</v>
      </c>
      <c r="AR243" s="43">
        <f t="shared" si="225"/>
        <v>139143.04535050306</v>
      </c>
      <c r="AS243" s="43">
        <f t="shared" si="208"/>
        <v>256743.04535050309</v>
      </c>
      <c r="AT243" s="43">
        <f t="shared" si="189"/>
        <v>25981.178616595585</v>
      </c>
      <c r="AU243" s="88">
        <f t="shared" si="209"/>
        <v>230761.86673390749</v>
      </c>
      <c r="AV243" s="50">
        <f t="shared" si="190"/>
        <v>46250.959468277666</v>
      </c>
      <c r="AW243" s="89">
        <v>240</v>
      </c>
      <c r="AX243" s="44">
        <f t="shared" si="237"/>
        <v>221995.10944430594</v>
      </c>
      <c r="AY243" s="43">
        <f t="shared" si="210"/>
        <v>10</v>
      </c>
      <c r="AZ243" s="44">
        <f t="shared" si="211"/>
        <v>2400</v>
      </c>
      <c r="BA243" s="44">
        <f t="shared" si="212"/>
        <v>221985.10944430594</v>
      </c>
      <c r="BB243" s="43">
        <f t="shared" si="199"/>
        <v>1294.9131384251182</v>
      </c>
      <c r="BC243" s="44">
        <f t="shared" si="213"/>
        <v>126446.60841662846</v>
      </c>
      <c r="BD243" s="44">
        <f t="shared" si="214"/>
        <v>223280.02258273106</v>
      </c>
      <c r="BE243" s="44">
        <f>BD243-$AX$232-SUM($N$233:N243)</f>
        <v>14748.788238221168</v>
      </c>
      <c r="BF243" s="43">
        <f t="shared" si="200"/>
        <v>2802.2697652620218</v>
      </c>
      <c r="BG243" s="49">
        <f t="shared" si="215"/>
        <v>220477.75281746904</v>
      </c>
      <c r="BH243" s="50">
        <f t="shared" si="191"/>
        <v>35966.845551839215</v>
      </c>
    </row>
    <row r="244" spans="1:60">
      <c r="J244" s="59"/>
      <c r="K244" s="58"/>
      <c r="O244" s="15"/>
    </row>
    <row r="245" spans="1:60">
      <c r="J245" s="59"/>
      <c r="K245" s="58"/>
      <c r="AK245" s="14"/>
    </row>
    <row r="246" spans="1:60">
      <c r="J246" s="59"/>
      <c r="K246" s="58"/>
    </row>
    <row r="247" spans="1:60">
      <c r="J247" s="59"/>
      <c r="K247" s="58"/>
    </row>
    <row r="248" spans="1:60">
      <c r="J248" s="59"/>
      <c r="K248" s="58"/>
    </row>
  </sheetData>
  <hyperlinks>
    <hyperlink ref="J2" r:id="rId1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>
    <row r="1" spans="1:1">
      <c r="A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Założenia i wyniki</vt:lpstr>
      <vt:lpstr>Obliczenia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Marcin Iwuć</cp:lastModifiedBy>
  <dcterms:created xsi:type="dcterms:W3CDTF">2015-05-09T11:12:51Z</dcterms:created>
  <dcterms:modified xsi:type="dcterms:W3CDTF">2015-05-14T16:26:44Z</dcterms:modified>
</cp:coreProperties>
</file>